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intcol-my.sharepoint.com/personal/larika_skinergy_co_za/Documents/Documents/Skinergy/Skinergy Pricelist/Distribution Docs/Skinergy Pricelists &amp; Order Form 2025/April 2025/"/>
    </mc:Choice>
  </mc:AlternateContent>
  <xr:revisionPtr revIDLastSave="46" documentId="8_{CB7E501A-7163-4476-B814-625B1074D11D}" xr6:coauthVersionLast="47" xr6:coauthVersionMax="47" xr10:uidLastSave="{D0AE7F10-29A1-4024-9E2B-71D84750CDCC}"/>
  <bookViews>
    <workbookView xWindow="-110" yWindow="-110" windowWidth="19420" windowHeight="10560" xr2:uid="{AC39F24B-B4E4-4F40-99B4-5FC70D8E25C1}"/>
  </bookViews>
  <sheets>
    <sheet name="Wholesale Retail Order Form" sheetId="1" r:id="rId1"/>
    <sheet name="Wholesale Prof Order Form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7" i="1" l="1"/>
  <c r="K180" i="1"/>
  <c r="K178" i="1"/>
  <c r="L173" i="1"/>
  <c r="L174" i="1"/>
  <c r="L153" i="1"/>
  <c r="L154" i="1"/>
  <c r="L14" i="1"/>
  <c r="L13" i="1"/>
  <c r="K106" i="4"/>
  <c r="L143" i="1" l="1"/>
  <c r="L97" i="4"/>
  <c r="G97" i="4"/>
  <c r="L63" i="4" l="1"/>
  <c r="G65" i="4"/>
  <c r="G64" i="4"/>
  <c r="G63" i="4"/>
  <c r="G62" i="4"/>
  <c r="G61" i="4"/>
  <c r="L71" i="1"/>
  <c r="L68" i="1"/>
  <c r="L69" i="1"/>
  <c r="L70" i="1"/>
  <c r="L72" i="1"/>
  <c r="L123" i="1"/>
  <c r="L67" i="1"/>
  <c r="L59" i="4"/>
  <c r="L60" i="4"/>
  <c r="G60" i="4"/>
  <c r="G59" i="4"/>
  <c r="G58" i="4"/>
  <c r="L157" i="1" l="1"/>
  <c r="G104" i="4"/>
  <c r="G103" i="4"/>
  <c r="G102" i="4"/>
  <c r="G101" i="4"/>
  <c r="G100" i="4"/>
  <c r="G93" i="4"/>
  <c r="L92" i="4"/>
  <c r="G92" i="4"/>
  <c r="L108" i="1"/>
  <c r="L144" i="1" l="1"/>
  <c r="G83" i="4"/>
  <c r="L83" i="4"/>
  <c r="L99" i="4"/>
  <c r="L100" i="4"/>
  <c r="L101" i="4"/>
  <c r="L102" i="4"/>
  <c r="L103" i="4"/>
  <c r="L104" i="4"/>
  <c r="L98" i="4"/>
  <c r="L88" i="4"/>
  <c r="L89" i="4"/>
  <c r="L90" i="4"/>
  <c r="L91" i="4"/>
  <c r="L93" i="4"/>
  <c r="L87" i="4"/>
  <c r="L77" i="4"/>
  <c r="L78" i="4"/>
  <c r="L79" i="4"/>
  <c r="L80" i="4"/>
  <c r="L81" i="4"/>
  <c r="L82" i="4"/>
  <c r="G77" i="4"/>
  <c r="L76" i="4"/>
  <c r="L70" i="4"/>
  <c r="L71" i="4"/>
  <c r="L72" i="4"/>
  <c r="L69" i="4"/>
  <c r="L61" i="4"/>
  <c r="L62" i="4"/>
  <c r="L64" i="4"/>
  <c r="L65" i="4"/>
  <c r="L58" i="4"/>
  <c r="L50" i="4"/>
  <c r="L51" i="4"/>
  <c r="L52" i="4"/>
  <c r="L53" i="4"/>
  <c r="L54" i="4"/>
  <c r="L41" i="4"/>
  <c r="L42" i="4"/>
  <c r="L43" i="4"/>
  <c r="L44" i="4"/>
  <c r="L48" i="4"/>
  <c r="L49" i="4"/>
  <c r="L40" i="4"/>
  <c r="L32" i="4"/>
  <c r="L33" i="4"/>
  <c r="L34" i="4"/>
  <c r="L35" i="4"/>
  <c r="L36" i="4"/>
  <c r="L27" i="4"/>
  <c r="L28" i="4"/>
  <c r="L26" i="4"/>
  <c r="L25" i="4"/>
  <c r="L21" i="4"/>
  <c r="L20" i="4"/>
  <c r="L19" i="4"/>
  <c r="L18" i="4"/>
  <c r="L11" i="4"/>
  <c r="L12" i="4"/>
  <c r="L13" i="4"/>
  <c r="L14" i="4"/>
  <c r="L10" i="4"/>
  <c r="L168" i="1"/>
  <c r="L169" i="1"/>
  <c r="L170" i="1"/>
  <c r="L171" i="1"/>
  <c r="L172" i="1"/>
  <c r="L175" i="1"/>
  <c r="L167" i="1"/>
  <c r="L162" i="1"/>
  <c r="L163" i="1"/>
  <c r="L150" i="1"/>
  <c r="L151" i="1"/>
  <c r="L152" i="1"/>
  <c r="L155" i="1"/>
  <c r="L156" i="1"/>
  <c r="L158" i="1"/>
  <c r="L149" i="1"/>
  <c r="L141" i="1"/>
  <c r="L142" i="1"/>
  <c r="L145" i="1"/>
  <c r="L137" i="1"/>
  <c r="L138" i="1"/>
  <c r="L139" i="1"/>
  <c r="L140" i="1"/>
  <c r="L136" i="1"/>
  <c r="L122" i="1"/>
  <c r="L124" i="1"/>
  <c r="L125" i="1"/>
  <c r="L126" i="1"/>
  <c r="L127" i="1"/>
  <c r="L128" i="1"/>
  <c r="L129" i="1"/>
  <c r="L130" i="1"/>
  <c r="L131" i="1"/>
  <c r="L132" i="1"/>
  <c r="L121" i="1"/>
  <c r="L112" i="1"/>
  <c r="L113" i="1"/>
  <c r="L114" i="1"/>
  <c r="L115" i="1"/>
  <c r="L116" i="1"/>
  <c r="L117" i="1"/>
  <c r="L111" i="1"/>
  <c r="L102" i="1"/>
  <c r="L103" i="1"/>
  <c r="L104" i="1"/>
  <c r="L105" i="1"/>
  <c r="L106" i="1"/>
  <c r="L107" i="1"/>
  <c r="L101" i="1"/>
  <c r="L92" i="1"/>
  <c r="L93" i="1"/>
  <c r="L94" i="1"/>
  <c r="L95" i="1"/>
  <c r="L96" i="1"/>
  <c r="L97" i="1"/>
  <c r="L91" i="1"/>
  <c r="L86" i="1"/>
  <c r="L87" i="1"/>
  <c r="L85" i="1"/>
  <c r="L81" i="1"/>
  <c r="L82" i="1"/>
  <c r="L80" i="1"/>
  <c r="L76" i="1"/>
  <c r="L66" i="1"/>
  <c r="L62" i="1"/>
  <c r="L63" i="1"/>
  <c r="L64" i="1"/>
  <c r="L65" i="1"/>
  <c r="L61" i="1"/>
  <c r="L57" i="1"/>
  <c r="L54" i="1"/>
  <c r="L55" i="1"/>
  <c r="L56" i="1"/>
  <c r="L53" i="1"/>
  <c r="L46" i="1"/>
  <c r="L47" i="1"/>
  <c r="L48" i="1"/>
  <c r="L52" i="1"/>
  <c r="L45" i="1"/>
  <c r="L37" i="1"/>
  <c r="L38" i="1"/>
  <c r="L39" i="1"/>
  <c r="L40" i="1"/>
  <c r="L41" i="1"/>
  <c r="L36" i="1"/>
  <c r="L29" i="1"/>
  <c r="L30" i="1"/>
  <c r="L31" i="1"/>
  <c r="L32" i="1"/>
  <c r="L28" i="1"/>
  <c r="L24" i="1"/>
  <c r="L21" i="1"/>
  <c r="L22" i="1"/>
  <c r="L23" i="1"/>
  <c r="L20" i="1"/>
  <c r="L11" i="1"/>
  <c r="L12" i="1"/>
  <c r="L15" i="1"/>
  <c r="L16" i="1"/>
  <c r="L10" i="1"/>
  <c r="G99" i="4"/>
  <c r="G98" i="4"/>
  <c r="G82" i="4"/>
  <c r="G81" i="4"/>
  <c r="G80" i="4"/>
  <c r="G79" i="4"/>
  <c r="G78" i="4"/>
  <c r="G76" i="4"/>
  <c r="K107" i="4" l="1"/>
  <c r="G91" i="4"/>
  <c r="G90" i="4"/>
  <c r="G89" i="4"/>
  <c r="G88" i="4"/>
  <c r="G87" i="4"/>
  <c r="G72" i="4"/>
  <c r="G71" i="4"/>
  <c r="G70" i="4"/>
  <c r="G69" i="4"/>
  <c r="G54" i="4"/>
  <c r="G53" i="4"/>
  <c r="G52" i="4"/>
  <c r="G51" i="4"/>
  <c r="G50" i="4"/>
  <c r="G49" i="4"/>
  <c r="G48" i="4"/>
  <c r="G44" i="4"/>
  <c r="G43" i="4"/>
  <c r="G42" i="4"/>
  <c r="G41" i="4"/>
  <c r="G40" i="4"/>
  <c r="G36" i="4"/>
  <c r="G35" i="4"/>
  <c r="G34" i="4"/>
  <c r="G33" i="4"/>
  <c r="G32" i="4"/>
  <c r="G28" i="4"/>
  <c r="G26" i="4"/>
  <c r="G25" i="4"/>
  <c r="G20" i="4"/>
  <c r="G19" i="4"/>
  <c r="G14" i="4"/>
  <c r="H26" i="4"/>
  <c r="G27" i="4"/>
  <c r="H27" i="4"/>
  <c r="H28" i="4"/>
  <c r="H25" i="4"/>
  <c r="H19" i="4"/>
  <c r="H20" i="4"/>
  <c r="G21" i="4"/>
  <c r="H21" i="4"/>
  <c r="G18" i="4"/>
  <c r="H18" i="4"/>
  <c r="G11" i="4"/>
  <c r="G12" i="4"/>
  <c r="G13" i="4"/>
  <c r="G10" i="4"/>
</calcChain>
</file>

<file path=xl/sharedStrings.xml><?xml version="1.0" encoding="utf-8"?>
<sst xmlns="http://schemas.openxmlformats.org/spreadsheetml/2006/main" count="785" uniqueCount="431">
  <si>
    <t>Item Code</t>
  </si>
  <si>
    <t>Description</t>
  </si>
  <si>
    <t>Size</t>
  </si>
  <si>
    <t>Cleansing Range</t>
  </si>
  <si>
    <t>006844</t>
  </si>
  <si>
    <t>006845</t>
  </si>
  <si>
    <t>006846</t>
  </si>
  <si>
    <t>Make-Up Remover</t>
  </si>
  <si>
    <t>150 ml</t>
  </si>
  <si>
    <t>006511</t>
  </si>
  <si>
    <t>Foaming Face Wash</t>
  </si>
  <si>
    <t>200 ml</t>
  </si>
  <si>
    <t>Cleansing Facial Milk</t>
  </si>
  <si>
    <t>006522</t>
  </si>
  <si>
    <t>Tonic Lotion</t>
  </si>
  <si>
    <t>006530</t>
  </si>
  <si>
    <t>Exfoliating Facial Scrub</t>
  </si>
  <si>
    <t>100 ml</t>
  </si>
  <si>
    <t>006504</t>
  </si>
  <si>
    <t>Balancing and Sebum Control Range</t>
  </si>
  <si>
    <t>006716</t>
  </si>
  <si>
    <t>Resurfacing Treatment</t>
  </si>
  <si>
    <t>50 ml</t>
  </si>
  <si>
    <t>006710</t>
  </si>
  <si>
    <t>Facial Mask</t>
  </si>
  <si>
    <t>006701</t>
  </si>
  <si>
    <t>Serum</t>
  </si>
  <si>
    <t>30 ml</t>
  </si>
  <si>
    <t>006703</t>
  </si>
  <si>
    <t>Spot Treatment</t>
  </si>
  <si>
    <t>15 ml</t>
  </si>
  <si>
    <t>006720</t>
  </si>
  <si>
    <t>24-Hour Moisturiser</t>
  </si>
  <si>
    <t>Hydra Boost Range</t>
  </si>
  <si>
    <t>006560</t>
  </si>
  <si>
    <t>006896</t>
  </si>
  <si>
    <t>006748</t>
  </si>
  <si>
    <t>006570</t>
  </si>
  <si>
    <t>006959</t>
  </si>
  <si>
    <t>Cream Mask</t>
  </si>
  <si>
    <t>Hyaluronic Facial Serum</t>
  </si>
  <si>
    <t>Eye Rescue **NEW PRODUCT**</t>
  </si>
  <si>
    <t>Day Cream</t>
  </si>
  <si>
    <t>SPF 30</t>
  </si>
  <si>
    <t>R 135.00</t>
  </si>
  <si>
    <t>Skin Protect Range</t>
  </si>
  <si>
    <t>006540</t>
  </si>
  <si>
    <t>006801</t>
  </si>
  <si>
    <t>006750</t>
  </si>
  <si>
    <t>006680</t>
  </si>
  <si>
    <t>006600</t>
  </si>
  <si>
    <t>006973</t>
  </si>
  <si>
    <t>006682</t>
  </si>
  <si>
    <t>Facial Serum</t>
  </si>
  <si>
    <t>Vit C Boost Serum</t>
  </si>
  <si>
    <t>Eye Peptide Complex **NEW PRODUCT**</t>
  </si>
  <si>
    <t>Vitamin Boost Moisturiser</t>
  </si>
  <si>
    <t>Night Cream</t>
  </si>
  <si>
    <t>Skin Energizing Hyaluronic Day Cream SPF 15</t>
  </si>
  <si>
    <t>20 ml</t>
  </si>
  <si>
    <t>Timeless Age Range</t>
  </si>
  <si>
    <t>006815</t>
  </si>
  <si>
    <t>006800</t>
  </si>
  <si>
    <t>006980</t>
  </si>
  <si>
    <t>006881</t>
  </si>
  <si>
    <t>006890</t>
  </si>
  <si>
    <t>006900</t>
  </si>
  <si>
    <t>006749</t>
  </si>
  <si>
    <t>006850</t>
  </si>
  <si>
    <t>006860</t>
  </si>
  <si>
    <t>006960</t>
  </si>
  <si>
    <t>006751</t>
  </si>
  <si>
    <t>Lifting Face Mask</t>
  </si>
  <si>
    <t>Retinol Resurfacing Serum</t>
  </si>
  <si>
    <t>H-Bomb</t>
  </si>
  <si>
    <t>Lifting Facial Serum</t>
  </si>
  <si>
    <t>Plumping Facial Serum</t>
  </si>
  <si>
    <t>Stem Cell Serum</t>
  </si>
  <si>
    <t>3-24 Eye Resurrection Wonder **NEW PRODUCT**</t>
  </si>
  <si>
    <t>Repair &amp; Restore SPF 30</t>
  </si>
  <si>
    <t>R 360.00</t>
  </si>
  <si>
    <t>Skin Glow Range</t>
  </si>
  <si>
    <t>3-24 Eye Resurrection Wonder</t>
  </si>
  <si>
    <t>Eye Peptide Complex</t>
  </si>
  <si>
    <t>Eye Rescue</t>
  </si>
  <si>
    <t>006649</t>
  </si>
  <si>
    <t>006665</t>
  </si>
  <si>
    <t>006653</t>
  </si>
  <si>
    <t>006659</t>
  </si>
  <si>
    <t>006662</t>
  </si>
  <si>
    <t>Enzyme Peel **Improved Formula**</t>
  </si>
  <si>
    <t>Radiance Repair Serum **New Product**</t>
  </si>
  <si>
    <t>Radiance Boost Day Cream **New Product**</t>
  </si>
  <si>
    <t>Radiance Renewal Night Cream **New Product**</t>
  </si>
  <si>
    <t>Radiance Protection SPF 30 **New Product**</t>
  </si>
  <si>
    <t>Radiance Ultra Protection SPF 50 **New Product**</t>
  </si>
  <si>
    <t>3-24 360° Eye Serum</t>
  </si>
  <si>
    <t>75 ml</t>
  </si>
  <si>
    <t>Hair Care Range</t>
  </si>
  <si>
    <t>006671</t>
  </si>
  <si>
    <t>Hair Growth Serum</t>
  </si>
  <si>
    <t>Omega Body Care</t>
  </si>
  <si>
    <t>006668</t>
  </si>
  <si>
    <t>006673</t>
  </si>
  <si>
    <t>006678</t>
  </si>
  <si>
    <t>Skin Renewal Buff **NEW PRODUCT**</t>
  </si>
  <si>
    <t>Restorative Body Butter **NEW PRODUCT**</t>
  </si>
  <si>
    <t>Skin Repair Body Oil **NEW PRODUCT**</t>
  </si>
  <si>
    <t>Shave Control Range</t>
  </si>
  <si>
    <t>Body Care Range</t>
  </si>
  <si>
    <t>006981</t>
  </si>
  <si>
    <t>006988</t>
  </si>
  <si>
    <t>006993</t>
  </si>
  <si>
    <t>006838</t>
  </si>
  <si>
    <t>006826</t>
  </si>
  <si>
    <t>006989</t>
  </si>
  <si>
    <t>006990</t>
  </si>
  <si>
    <t>Face Wash **Improved Formula**</t>
  </si>
  <si>
    <t>Facial Exfoliator **Improved Formula**</t>
  </si>
  <si>
    <t>Shaving Gel **Improved Formula**</t>
  </si>
  <si>
    <t>Shaving Oil **New Product</t>
  </si>
  <si>
    <t>Post Shave Mist **New Product**</t>
  </si>
  <si>
    <t>Probiotic Post Shave Serum **New Product**</t>
  </si>
  <si>
    <t>Hydra-Soothe Moisturiser **New Product**</t>
  </si>
  <si>
    <t>Beard Control Range</t>
  </si>
  <si>
    <t>006985</t>
  </si>
  <si>
    <t>Beard &amp; Face Wash</t>
  </si>
  <si>
    <t>Beard Conditioner</t>
  </si>
  <si>
    <t>R16.00</t>
  </si>
  <si>
    <t>006983</t>
  </si>
  <si>
    <t>006984</t>
  </si>
  <si>
    <t>006994</t>
  </si>
  <si>
    <t>Beard Butter</t>
  </si>
  <si>
    <t>006924</t>
  </si>
  <si>
    <t>Beard Growth Serum</t>
  </si>
  <si>
    <t>006986</t>
  </si>
  <si>
    <t>Beard Control Beard Growth Balm</t>
  </si>
  <si>
    <t>006923</t>
  </si>
  <si>
    <t>Beard Growth &amp; Hydrating Oil</t>
  </si>
  <si>
    <t>006991</t>
  </si>
  <si>
    <t>Facial Moisturiser</t>
  </si>
  <si>
    <t>006954</t>
  </si>
  <si>
    <t>Buccaneers Beard Oil</t>
  </si>
  <si>
    <t>006946</t>
  </si>
  <si>
    <t>Iron Fist Beard Oil</t>
  </si>
  <si>
    <t>006920</t>
  </si>
  <si>
    <t>Krakens Grip Beard Oil</t>
  </si>
  <si>
    <t>006948</t>
  </si>
  <si>
    <t>Lucky No.7 Beard Oil</t>
  </si>
  <si>
    <t>006952</t>
  </si>
  <si>
    <t>Sailor's Siren Beard Oil</t>
  </si>
  <si>
    <t>006922</t>
  </si>
  <si>
    <t>True North Beard Oil</t>
  </si>
  <si>
    <t>006950</t>
  </si>
  <si>
    <t>Nebula Navigator Beard Oil (Fragrance Free)</t>
  </si>
  <si>
    <t>Fragranced Beard Oil Range ** New Range**</t>
  </si>
  <si>
    <t>Tattoo Care Range</t>
  </si>
  <si>
    <t>006998</t>
  </si>
  <si>
    <t>Repair Cleanser</t>
  </si>
  <si>
    <t>006961</t>
  </si>
  <si>
    <t>Repair Serum</t>
  </si>
  <si>
    <t>006995</t>
  </si>
  <si>
    <t>Wash</t>
  </si>
  <si>
    <t>Embalming Balm</t>
  </si>
  <si>
    <t>006976</t>
  </si>
  <si>
    <t>006967</t>
  </si>
  <si>
    <t>Enhancing Cream</t>
  </si>
  <si>
    <t>006968</t>
  </si>
  <si>
    <t>006893</t>
  </si>
  <si>
    <t>006863</t>
  </si>
  <si>
    <t>006854</t>
  </si>
  <si>
    <t>SPF 50</t>
  </si>
  <si>
    <t>006852</t>
  </si>
  <si>
    <t>006906</t>
  </si>
  <si>
    <t>006909</t>
  </si>
  <si>
    <t>006911</t>
  </si>
  <si>
    <t>006982</t>
  </si>
  <si>
    <t>006904</t>
  </si>
  <si>
    <t>006689</t>
  </si>
  <si>
    <t>006902</t>
  </si>
  <si>
    <t>006932</t>
  </si>
  <si>
    <t>006934</t>
  </si>
  <si>
    <t>006930</t>
  </si>
  <si>
    <t>006931</t>
  </si>
  <si>
    <t>006939</t>
  </si>
  <si>
    <t>006919</t>
  </si>
  <si>
    <t>Balance Skin Cleansing Combo</t>
  </si>
  <si>
    <t>Hydra Boost Combo</t>
  </si>
  <si>
    <t>Radiance Boost Trio</t>
  </si>
  <si>
    <t>Mature Skin Kit</t>
  </si>
  <si>
    <t>Normal Skin Kit</t>
  </si>
  <si>
    <t>Oily Skin Kit</t>
  </si>
  <si>
    <t>Sensitive Skin Kit</t>
  </si>
  <si>
    <t>Tattoo Care Kit</t>
  </si>
  <si>
    <t>Beard Care Kit</t>
  </si>
  <si>
    <t>Set of 2 Normal Sizes</t>
  </si>
  <si>
    <t>Set of 3 Normal Sizes</t>
  </si>
  <si>
    <t>Set of 5 Normal Sizes</t>
  </si>
  <si>
    <t>006792</t>
  </si>
  <si>
    <t>Set of 7 Normal Sizes</t>
  </si>
  <si>
    <t>006793</t>
  </si>
  <si>
    <t>006859</t>
  </si>
  <si>
    <t>006933</t>
  </si>
  <si>
    <t>006966</t>
  </si>
  <si>
    <t>006928</t>
  </si>
  <si>
    <t>006925</t>
  </si>
  <si>
    <t>006926</t>
  </si>
  <si>
    <t>006783</t>
  </si>
  <si>
    <t>006927</t>
  </si>
  <si>
    <t xml:space="preserve"> Beard Care Starter Kit</t>
  </si>
  <si>
    <t>Tattoo Care Starter Kit</t>
  </si>
  <si>
    <t>Beard Care Travel Kit</t>
  </si>
  <si>
    <t>Mature Skin Travel Kit</t>
  </si>
  <si>
    <t>Normal Skin Travel Kit</t>
  </si>
  <si>
    <t>Oily Skin Travel Kit</t>
  </si>
  <si>
    <t>Problematic Skin Travel Kit</t>
  </si>
  <si>
    <t>Sensitive Skin Travel Kit</t>
  </si>
  <si>
    <t>Set of 6 sample sizes</t>
  </si>
  <si>
    <t>Set of 5 Travel Sizes</t>
  </si>
  <si>
    <t>006794</t>
  </si>
  <si>
    <t>Set of 7 Travel Sizes</t>
  </si>
  <si>
    <t>** 3-24 Products only available to approved stockists and qualified Somatologists.</t>
  </si>
  <si>
    <t>Combo Packs</t>
  </si>
  <si>
    <t>Kits</t>
  </si>
  <si>
    <t>Starter Kits</t>
  </si>
  <si>
    <t>Travel Kits</t>
  </si>
  <si>
    <t>For orders, questions or queries, please contact us on:</t>
  </si>
  <si>
    <t>Email:</t>
  </si>
  <si>
    <t>012 804 6443 / 082 956 0146</t>
  </si>
  <si>
    <t>Contact Number:</t>
  </si>
  <si>
    <t>info@skinergy.co.za  / larika@skinergy.co.za</t>
  </si>
  <si>
    <t>Website:</t>
  </si>
  <si>
    <t>Address:</t>
  </si>
  <si>
    <t>426 Skilder street, Silvertondale, Pretoria,  0127</t>
  </si>
  <si>
    <t>www.skinergy.co.za</t>
  </si>
  <si>
    <t>CK 2007/205691/23</t>
  </si>
  <si>
    <t>006704</t>
  </si>
  <si>
    <t>006780</t>
  </si>
  <si>
    <t>006768</t>
  </si>
  <si>
    <t>Stress Escape Bath Elixir</t>
  </si>
  <si>
    <t>Décolleté Renforcé **NEW PRODUCT**</t>
  </si>
  <si>
    <t>Cost per ml</t>
  </si>
  <si>
    <t>Cost To Stockist</t>
  </si>
  <si>
    <t>006742</t>
  </si>
  <si>
    <t>500 ml</t>
  </si>
  <si>
    <t>006515</t>
  </si>
  <si>
    <t>006505</t>
  </si>
  <si>
    <t>006525</t>
  </si>
  <si>
    <t>006535</t>
  </si>
  <si>
    <t>300 ml</t>
  </si>
  <si>
    <t>006835</t>
  </si>
  <si>
    <t>006715</t>
  </si>
  <si>
    <t>006705</t>
  </si>
  <si>
    <t>006725</t>
  </si>
  <si>
    <t>180 ml</t>
  </si>
  <si>
    <t>250 ml</t>
  </si>
  <si>
    <t>006565</t>
  </si>
  <si>
    <t>006899</t>
  </si>
  <si>
    <t>006575</t>
  </si>
  <si>
    <t>006836</t>
  </si>
  <si>
    <t>006545</t>
  </si>
  <si>
    <t>006834</t>
  </si>
  <si>
    <t>006685</t>
  </si>
  <si>
    <t>006605</t>
  </si>
  <si>
    <t>006833</t>
  </si>
  <si>
    <t>Vitamin C Boost Serum</t>
  </si>
  <si>
    <t>006830</t>
  </si>
  <si>
    <t>006810</t>
  </si>
  <si>
    <t>006883</t>
  </si>
  <si>
    <t>006822</t>
  </si>
  <si>
    <t>006963</t>
  </si>
  <si>
    <t>006885</t>
  </si>
  <si>
    <t>006831</t>
  </si>
  <si>
    <t>Indulgence Powder Mask</t>
  </si>
  <si>
    <t>3-24 Hydra Lift Eye Sheet Mask **NEW PRODUCT**</t>
  </si>
  <si>
    <t>5 masks</t>
  </si>
  <si>
    <t>006895</t>
  </si>
  <si>
    <t>006756</t>
  </si>
  <si>
    <t>006840</t>
  </si>
  <si>
    <t>006865</t>
  </si>
  <si>
    <t>006821</t>
  </si>
  <si>
    <t>006767</t>
  </si>
  <si>
    <t>Enzyme Peel</t>
  </si>
  <si>
    <t>3-24 360˚ Eye Serum **NEW PRODUCT**</t>
  </si>
  <si>
    <t>Omega Body Care Range</t>
  </si>
  <si>
    <t>006669</t>
  </si>
  <si>
    <t>006674</t>
  </si>
  <si>
    <t>006679</t>
  </si>
  <si>
    <t>Skin Restorative Body Butter **NEW PRODUCT**</t>
  </si>
  <si>
    <t>Omega Body Care Combo (All 3 Products)</t>
  </si>
  <si>
    <t>1500 ml</t>
  </si>
  <si>
    <t>006974</t>
  </si>
  <si>
    <t>006942</t>
  </si>
  <si>
    <t>006943</t>
  </si>
  <si>
    <t>Beard Growth Balm</t>
  </si>
  <si>
    <t>125 ml</t>
  </si>
  <si>
    <t>006901</t>
  </si>
  <si>
    <t>006944</t>
  </si>
  <si>
    <t>006848</t>
  </si>
  <si>
    <t>006839</t>
  </si>
  <si>
    <t>006789</t>
  </si>
  <si>
    <t>006823</t>
  </si>
  <si>
    <t>006803</t>
  </si>
  <si>
    <t>Face Exfoliator **Improved Formula**</t>
  </si>
  <si>
    <t>Shaving Oil **New Product**</t>
  </si>
  <si>
    <t>006713</t>
  </si>
  <si>
    <t>006737</t>
  </si>
  <si>
    <t>006739</t>
  </si>
  <si>
    <t>006736</t>
  </si>
  <si>
    <t>006738</t>
  </si>
  <si>
    <t>006740</t>
  </si>
  <si>
    <t>006730</t>
  </si>
  <si>
    <t>Pre-Peel Prep</t>
  </si>
  <si>
    <t>Beta Peel 20 %</t>
  </si>
  <si>
    <t>Glycolic Peel 20 %</t>
  </si>
  <si>
    <t>Glycolic Peel 45 %</t>
  </si>
  <si>
    <t>Lactic Peel 45 %</t>
  </si>
  <si>
    <t>Mix Peel (3 x Beta Peel 20%, 3 x Lactic Peel 45%, 2 x Glycolic Peel 20 %, 2 x Glycolic Peel 45 %)</t>
  </si>
  <si>
    <t>Neutraliser</t>
  </si>
  <si>
    <t>Sku Code</t>
  </si>
  <si>
    <t>W/S Price</t>
  </si>
  <si>
    <t>RRP Price</t>
  </si>
  <si>
    <t>Qty Ordered</t>
  </si>
  <si>
    <t>Total</t>
  </si>
  <si>
    <t>Skinergy Retail Order Form</t>
  </si>
  <si>
    <t>Stockist Name:</t>
  </si>
  <si>
    <t>Account Number:</t>
  </si>
  <si>
    <t>Ordered by:</t>
  </si>
  <si>
    <t>Date:</t>
  </si>
  <si>
    <t xml:space="preserve">Enzyme Peel </t>
  </si>
  <si>
    <t>Radiance Repair Serum</t>
  </si>
  <si>
    <t>Radiance Boost Day Cream</t>
  </si>
  <si>
    <t>Radiance Renewal Night Cream</t>
  </si>
  <si>
    <t>Radiance Protection SPF 30</t>
  </si>
  <si>
    <t>Radiance Ultra Protection SPF 50</t>
  </si>
  <si>
    <t>Décolleté Renforcé</t>
  </si>
  <si>
    <t>Skin Renewal Buff</t>
  </si>
  <si>
    <t>Restorative Body Butter</t>
  </si>
  <si>
    <t>Skin Repair Body Oil</t>
  </si>
  <si>
    <t>Face Wash</t>
  </si>
  <si>
    <t>Facial Exfoliator</t>
  </si>
  <si>
    <t>Shaving Gel</t>
  </si>
  <si>
    <t>Shaving Oil</t>
  </si>
  <si>
    <t>Post Shave Mist</t>
  </si>
  <si>
    <t>Probiotic Post Shave Serum</t>
  </si>
  <si>
    <t>Hydra-Soothe Moisturiser</t>
  </si>
  <si>
    <t>City Living Pollution Control Combo</t>
  </si>
  <si>
    <t>Beard Growth Combo</t>
  </si>
  <si>
    <t>Beard Wash Combo</t>
  </si>
  <si>
    <t>Omega Body Care Combo</t>
  </si>
  <si>
    <t>Shave Essential Combo</t>
  </si>
  <si>
    <t>Shave Control Kit</t>
  </si>
  <si>
    <t>Beard Care Starter Kit</t>
  </si>
  <si>
    <t>Shave Control Travel Kit</t>
  </si>
  <si>
    <t>3-24 Products only available to approved stockists and qualified Somatologists.</t>
  </si>
  <si>
    <t>Total units ordered:</t>
  </si>
  <si>
    <t>Total Order Count:</t>
  </si>
  <si>
    <t>Skinergy Professional Order Form</t>
  </si>
  <si>
    <t>3-24 Hydra Lift Eye Sheet Mask</t>
  </si>
  <si>
    <t>3-24 360˚ Eye Serum</t>
  </si>
  <si>
    <t>Skin Restorative Body Butter</t>
  </si>
  <si>
    <t>Face Exfoliator</t>
  </si>
  <si>
    <t>Conditioner</t>
  </si>
  <si>
    <t>Growth &amp; Hydrating Oil</t>
  </si>
  <si>
    <t>Growth Serum</t>
  </si>
  <si>
    <t>Butter</t>
  </si>
  <si>
    <t>Growth Balm</t>
  </si>
  <si>
    <t>100ml</t>
  </si>
  <si>
    <t>10 x 5 ml</t>
  </si>
  <si>
    <t>Total Professional Order:</t>
  </si>
  <si>
    <t>Total Retail Order:</t>
  </si>
  <si>
    <t>006795</t>
  </si>
  <si>
    <t>1800 ml</t>
  </si>
  <si>
    <t xml:space="preserve">Shave Professionlt Kit </t>
  </si>
  <si>
    <t>006503</t>
  </si>
  <si>
    <t>Beard Essential Combo</t>
  </si>
  <si>
    <t>006892</t>
  </si>
  <si>
    <t>Bamboo Beard Comb</t>
  </si>
  <si>
    <t>1</t>
  </si>
  <si>
    <t>006802</t>
  </si>
  <si>
    <t>006784</t>
  </si>
  <si>
    <t>Problematic Skin Kit</t>
  </si>
  <si>
    <t>Set of 6 Normal Sizes</t>
  </si>
  <si>
    <t>006690</t>
  </si>
  <si>
    <t>006630</t>
  </si>
  <si>
    <t>006957</t>
  </si>
  <si>
    <t>30 g</t>
  </si>
  <si>
    <t>006955</t>
  </si>
  <si>
    <t>210 g</t>
  </si>
  <si>
    <t>006629</t>
  </si>
  <si>
    <r>
      <t xml:space="preserve">Nebula Navigator Beard Oil </t>
    </r>
    <r>
      <rPr>
        <b/>
        <sz val="8"/>
        <color theme="1"/>
        <rFont val="Montserrat"/>
      </rPr>
      <t>(Fragrance-Free)</t>
    </r>
  </si>
  <si>
    <t>007715</t>
  </si>
  <si>
    <t>3-in-1 Botanical Micellar Water</t>
  </si>
  <si>
    <t>006637</t>
  </si>
  <si>
    <t>006645</t>
  </si>
  <si>
    <t>006633</t>
  </si>
  <si>
    <t>006640</t>
  </si>
  <si>
    <t xml:space="preserve">3-24 Phyto-Foliant Reveal Peel </t>
  </si>
  <si>
    <t>3-24 Phyto-Zyme Stem Cell Serum</t>
  </si>
  <si>
    <t>3-24 Phyto-Mide Hydra Moisturiser</t>
  </si>
  <si>
    <t>3-24 Phyto-Peptide Restorative Moisturiser</t>
  </si>
  <si>
    <t>3-24 Phyto-D Mineral SPF 30</t>
  </si>
  <si>
    <t>006638</t>
  </si>
  <si>
    <t>006646</t>
  </si>
  <si>
    <t>006634</t>
  </si>
  <si>
    <t>006641</t>
  </si>
  <si>
    <t>3-24 Phyto-Foliant Reveal Peel</t>
  </si>
  <si>
    <t xml:space="preserve">3-24 Brightening Peel-Off Mask </t>
  </si>
  <si>
    <t>3-24 Brightening Peel-Off Mask</t>
  </si>
  <si>
    <t xml:space="preserve">3-24 Phyto-Mide Hydra Moisturiser </t>
  </si>
  <si>
    <t xml:space="preserve">3-24 Phyto-Peptide Restorative Moisturiser </t>
  </si>
  <si>
    <t>006656</t>
  </si>
  <si>
    <t>Specialised Treatments</t>
  </si>
  <si>
    <t>Barrier Repair Massage Cream</t>
  </si>
  <si>
    <t>Phyto Boost Trio</t>
  </si>
  <si>
    <t>006651</t>
  </si>
  <si>
    <t>006760</t>
  </si>
  <si>
    <t>200ml</t>
  </si>
  <si>
    <t>007708</t>
  </si>
  <si>
    <t>Gentle Repair Cream Cleanser *NEW*</t>
  </si>
  <si>
    <t>007725</t>
  </si>
  <si>
    <r>
      <t>Pure Balance Foaming Gel Cleanser</t>
    </r>
    <r>
      <rPr>
        <b/>
        <sz val="8"/>
        <color theme="1"/>
        <rFont val="Montserrat"/>
      </rPr>
      <t xml:space="preserve"> </t>
    </r>
    <r>
      <rPr>
        <b/>
        <sz val="10"/>
        <color theme="1"/>
        <rFont val="Montserrat"/>
      </rPr>
      <t>*NEW*</t>
    </r>
  </si>
  <si>
    <t>vs. 01.04.2025</t>
  </si>
  <si>
    <t>006692</t>
  </si>
  <si>
    <t>006693</t>
  </si>
  <si>
    <t>006694</t>
  </si>
  <si>
    <t>006695</t>
  </si>
  <si>
    <t>Skin Glow Radiance Kit *NEW*</t>
  </si>
  <si>
    <t>Skin Glow 3-24 Phyto Kit *NEW*</t>
  </si>
  <si>
    <t>Skin Glow Radiance Travel Kit *NEW*</t>
  </si>
  <si>
    <t>Skin Glow 3-24 Phyto Travel Kit *NEW*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</si>
</sst>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&quot;R&quot;#,##0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sz val="8"/>
      <name val="Calibri"/>
      <family val="2"/>
      <scheme val="minor"/>
    </font>
    <font>
      <b/>
      <sz val="10"/>
      <color theme="1"/>
      <name val="Montserrat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Montserrat"/>
    </font>
    <font>
      <u/>
      <sz val="10"/>
      <color theme="10"/>
      <name val="Calibri"/>
      <family val="2"/>
      <scheme val="minor"/>
    </font>
    <font>
      <b/>
      <sz val="8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14">
    <xf numFmtId="0" fontId="0" fillId="0" borderId="0" xfId="0"/>
    <xf numFmtId="49" fontId="1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/>
    <xf numFmtId="49" fontId="1" fillId="0" borderId="3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Border="1" applyAlignment="1">
      <alignment vertical="center" wrapText="1"/>
    </xf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3" fillId="0" borderId="38" xfId="0" applyFont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3" fillId="4" borderId="1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4" borderId="38" xfId="0" applyFont="1" applyFill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 vertical="center"/>
    </xf>
    <xf numFmtId="0" fontId="1" fillId="2" borderId="13" xfId="0" applyFont="1" applyFill="1" applyBorder="1"/>
    <xf numFmtId="0" fontId="1" fillId="2" borderId="0" xfId="0" applyFont="1" applyFill="1"/>
    <xf numFmtId="0" fontId="1" fillId="2" borderId="20" xfId="0" applyFont="1" applyFill="1" applyBorder="1"/>
    <xf numFmtId="49" fontId="1" fillId="0" borderId="39" xfId="0" applyNumberFormat="1" applyFont="1" applyBorder="1" applyAlignment="1">
      <alignment horizontal="center"/>
    </xf>
    <xf numFmtId="49" fontId="1" fillId="0" borderId="34" xfId="0" applyNumberFormat="1" applyFont="1" applyBorder="1" applyAlignment="1">
      <alignment horizontal="center" vertical="center"/>
    </xf>
    <xf numFmtId="0" fontId="1" fillId="2" borderId="34" xfId="0" applyFont="1" applyFill="1" applyBorder="1"/>
    <xf numFmtId="49" fontId="1" fillId="0" borderId="39" xfId="0" applyNumberFormat="1" applyFont="1" applyBorder="1" applyAlignment="1">
      <alignment horizontal="center" vertical="center"/>
    </xf>
    <xf numFmtId="0" fontId="1" fillId="2" borderId="33" xfId="0" applyFont="1" applyFill="1" applyBorder="1"/>
    <xf numFmtId="0" fontId="1" fillId="2" borderId="28" xfId="0" applyFont="1" applyFill="1" applyBorder="1"/>
    <xf numFmtId="0" fontId="1" fillId="0" borderId="0" xfId="0" applyFont="1" applyAlignment="1">
      <alignment vertical="center"/>
    </xf>
    <xf numFmtId="49" fontId="1" fillId="0" borderId="41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/>
    </xf>
    <xf numFmtId="49" fontId="1" fillId="0" borderId="45" xfId="0" applyNumberFormat="1" applyFont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wrapText="1"/>
    </xf>
    <xf numFmtId="164" fontId="3" fillId="0" borderId="47" xfId="0" applyNumberFormat="1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164" fontId="3" fillId="0" borderId="49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 applyAlignment="1">
      <alignment horizontal="center" vertical="center"/>
    </xf>
    <xf numFmtId="0" fontId="1" fillId="4" borderId="0" xfId="0" applyFont="1" applyFill="1"/>
    <xf numFmtId="0" fontId="3" fillId="4" borderId="0" xfId="0" applyFont="1" applyFill="1"/>
    <xf numFmtId="164" fontId="3" fillId="4" borderId="52" xfId="0" applyNumberFormat="1" applyFont="1" applyFill="1" applyBorder="1"/>
    <xf numFmtId="0" fontId="1" fillId="3" borderId="0" xfId="0" applyFont="1" applyFill="1"/>
    <xf numFmtId="0" fontId="1" fillId="3" borderId="13" xfId="0" applyFont="1" applyFill="1" applyBorder="1"/>
    <xf numFmtId="0" fontId="1" fillId="3" borderId="20" xfId="0" applyFont="1" applyFill="1" applyBorder="1"/>
    <xf numFmtId="0" fontId="1" fillId="3" borderId="33" xfId="0" applyFont="1" applyFill="1" applyBorder="1"/>
    <xf numFmtId="0" fontId="1" fillId="3" borderId="34" xfId="0" applyFont="1" applyFill="1" applyBorder="1"/>
    <xf numFmtId="0" fontId="1" fillId="3" borderId="21" xfId="0" applyFont="1" applyFill="1" applyBorder="1"/>
    <xf numFmtId="0" fontId="1" fillId="3" borderId="28" xfId="0" applyFont="1" applyFill="1" applyBorder="1"/>
    <xf numFmtId="0" fontId="1" fillId="3" borderId="34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4" borderId="19" xfId="0" applyFont="1" applyFill="1" applyBorder="1"/>
    <xf numFmtId="0" fontId="3" fillId="0" borderId="23" xfId="0" applyFont="1" applyBorder="1" applyAlignment="1">
      <alignment horizontal="center" vertical="center"/>
    </xf>
    <xf numFmtId="164" fontId="3" fillId="0" borderId="53" xfId="0" applyNumberFormat="1" applyFont="1" applyBorder="1" applyAlignment="1">
      <alignment horizontal="center" vertical="center"/>
    </xf>
    <xf numFmtId="164" fontId="3" fillId="4" borderId="54" xfId="2" applyNumberFormat="1" applyFont="1" applyFill="1" applyBorder="1"/>
    <xf numFmtId="0" fontId="1" fillId="2" borderId="55" xfId="0" applyFont="1" applyFill="1" applyBorder="1"/>
    <xf numFmtId="49" fontId="1" fillId="0" borderId="13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wrapText="1"/>
    </xf>
    <xf numFmtId="49" fontId="1" fillId="0" borderId="58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 vertical="center"/>
    </xf>
    <xf numFmtId="0" fontId="1" fillId="3" borderId="55" xfId="0" applyFont="1" applyFill="1" applyBorder="1"/>
    <xf numFmtId="164" fontId="3" fillId="0" borderId="60" xfId="0" applyNumberFormat="1" applyFont="1" applyBorder="1" applyAlignment="1">
      <alignment horizontal="center" vertical="center"/>
    </xf>
    <xf numFmtId="0" fontId="1" fillId="2" borderId="21" xfId="0" applyFont="1" applyFill="1" applyBorder="1"/>
    <xf numFmtId="164" fontId="3" fillId="0" borderId="32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1" fillId="3" borderId="13" xfId="0" applyFont="1" applyFill="1" applyBorder="1" applyAlignment="1">
      <alignment wrapText="1"/>
    </xf>
    <xf numFmtId="164" fontId="3" fillId="0" borderId="4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3" borderId="28" xfId="0" applyFont="1" applyFill="1" applyBorder="1" applyAlignment="1">
      <alignment wrapText="1"/>
    </xf>
    <xf numFmtId="164" fontId="3" fillId="0" borderId="49" xfId="0" applyNumberFormat="1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49" fontId="3" fillId="0" borderId="56" xfId="0" applyNumberFormat="1" applyFont="1" applyBorder="1" applyAlignment="1">
      <alignment horizontal="left"/>
    </xf>
    <xf numFmtId="49" fontId="3" fillId="0" borderId="59" xfId="0" applyNumberFormat="1" applyFont="1" applyBorder="1" applyAlignment="1">
      <alignment horizontal="left"/>
    </xf>
    <xf numFmtId="49" fontId="3" fillId="0" borderId="57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6" xfId="0" applyNumberFormat="1" applyFont="1" applyBorder="1" applyAlignment="1">
      <alignment horizontal="left"/>
    </xf>
    <xf numFmtId="49" fontId="3" fillId="0" borderId="27" xfId="0" applyNumberFormat="1" applyFont="1" applyBorder="1" applyAlignment="1">
      <alignment horizontal="left"/>
    </xf>
    <xf numFmtId="164" fontId="3" fillId="0" borderId="56" xfId="0" applyNumberFormat="1" applyFont="1" applyBorder="1" applyAlignment="1">
      <alignment horizontal="center"/>
    </xf>
    <xf numFmtId="164" fontId="3" fillId="0" borderId="62" xfId="0" applyNumberFormat="1" applyFont="1" applyBorder="1" applyAlignment="1">
      <alignment horizontal="center"/>
    </xf>
    <xf numFmtId="164" fontId="1" fillId="0" borderId="56" xfId="0" applyNumberFormat="1" applyFont="1" applyBorder="1" applyAlignment="1">
      <alignment horizontal="center"/>
    </xf>
    <xf numFmtId="164" fontId="1" fillId="0" borderId="59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left" wrapText="1"/>
    </xf>
    <xf numFmtId="49" fontId="3" fillId="0" borderId="19" xfId="0" applyNumberFormat="1" applyFont="1" applyBorder="1" applyAlignment="1">
      <alignment horizontal="left" wrapText="1"/>
    </xf>
    <xf numFmtId="49" fontId="3" fillId="0" borderId="15" xfId="0" applyNumberFormat="1" applyFont="1" applyBorder="1" applyAlignment="1">
      <alignment horizontal="left" wrapText="1"/>
    </xf>
    <xf numFmtId="49" fontId="3" fillId="0" borderId="16" xfId="0" applyNumberFormat="1" applyFont="1" applyBorder="1" applyAlignment="1">
      <alignment horizontal="left" wrapText="1"/>
    </xf>
    <xf numFmtId="49" fontId="3" fillId="0" borderId="18" xfId="0" applyNumberFormat="1" applyFont="1" applyBorder="1" applyAlignment="1">
      <alignment horizontal="left" wrapText="1"/>
    </xf>
    <xf numFmtId="49" fontId="3" fillId="0" borderId="17" xfId="0" applyNumberFormat="1" applyFont="1" applyBorder="1" applyAlignment="1">
      <alignment horizontal="left" wrapText="1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left" wrapText="1"/>
    </xf>
    <xf numFmtId="49" fontId="3" fillId="0" borderId="26" xfId="0" applyNumberFormat="1" applyFont="1" applyBorder="1" applyAlignment="1">
      <alignment horizontal="left" wrapText="1"/>
    </xf>
    <xf numFmtId="49" fontId="3" fillId="0" borderId="27" xfId="0" applyNumberFormat="1" applyFont="1" applyBorder="1" applyAlignment="1">
      <alignment horizontal="left" wrapText="1"/>
    </xf>
    <xf numFmtId="49" fontId="3" fillId="0" borderId="35" xfId="0" applyNumberFormat="1" applyFont="1" applyBorder="1" applyAlignment="1">
      <alignment horizontal="left" wrapText="1"/>
    </xf>
    <xf numFmtId="49" fontId="3" fillId="0" borderId="30" xfId="0" applyNumberFormat="1" applyFont="1" applyBorder="1" applyAlignment="1">
      <alignment horizontal="left" wrapText="1"/>
    </xf>
    <xf numFmtId="49" fontId="3" fillId="0" borderId="36" xfId="0" applyNumberFormat="1" applyFont="1" applyBorder="1" applyAlignment="1">
      <alignment horizontal="left" wrapText="1"/>
    </xf>
    <xf numFmtId="164" fontId="3" fillId="0" borderId="35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164" fontId="1" fillId="0" borderId="36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9" fontId="3" fillId="0" borderId="36" xfId="0" applyNumberFormat="1" applyFont="1" applyBorder="1" applyAlignment="1">
      <alignment horizontal="left" vertical="center" wrapText="1"/>
    </xf>
    <xf numFmtId="164" fontId="3" fillId="0" borderId="35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49" fontId="9" fillId="0" borderId="14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49" fontId="3" fillId="0" borderId="35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164" fontId="1" fillId="0" borderId="30" xfId="0" applyNumberFormat="1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43" xfId="0" applyNumberFormat="1" applyFont="1" applyBorder="1" applyAlignment="1">
      <alignment horizontal="left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1" fillId="0" borderId="4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9" fontId="3" fillId="0" borderId="35" xfId="0" applyNumberFormat="1" applyFont="1" applyBorder="1" applyAlignment="1">
      <alignment horizontal="left" vertical="center"/>
    </xf>
    <xf numFmtId="49" fontId="3" fillId="0" borderId="30" xfId="0" applyNumberFormat="1" applyFont="1" applyBorder="1" applyAlignment="1">
      <alignment horizontal="left" vertical="center"/>
    </xf>
    <xf numFmtId="49" fontId="3" fillId="0" borderId="36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164" fontId="3" fillId="0" borderId="2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43" xfId="0" applyNumberFormat="1" applyFont="1" applyBorder="1" applyAlignment="1">
      <alignment horizontal="left" vertical="center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left" vertical="center" wrapText="1"/>
    </xf>
    <xf numFmtId="49" fontId="3" fillId="0" borderId="27" xfId="0" applyNumberFormat="1" applyFont="1" applyBorder="1" applyAlignment="1">
      <alignment horizontal="left" vertical="center" wrapText="1"/>
    </xf>
    <xf numFmtId="164" fontId="3" fillId="0" borderId="25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left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25" xfId="0" applyNumberFormat="1" applyFont="1" applyBorder="1" applyAlignment="1">
      <alignment horizontal="left" vertical="center"/>
    </xf>
    <xf numFmtId="49" fontId="3" fillId="0" borderId="26" xfId="0" applyNumberFormat="1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left" vertical="center"/>
    </xf>
    <xf numFmtId="164" fontId="1" fillId="0" borderId="43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164" fontId="1" fillId="0" borderId="36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 wrapText="1"/>
    </xf>
    <xf numFmtId="164" fontId="1" fillId="0" borderId="5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57" xfId="0" applyNumberFormat="1" applyFont="1" applyBorder="1" applyAlignment="1">
      <alignment horizontal="center"/>
    </xf>
    <xf numFmtId="164" fontId="3" fillId="0" borderId="59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3" fillId="0" borderId="46" xfId="0" applyFont="1" applyBorder="1"/>
    <xf numFmtId="0" fontId="3" fillId="0" borderId="36" xfId="0" applyFont="1" applyBorder="1"/>
    <xf numFmtId="0" fontId="8" fillId="0" borderId="14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6" fillId="0" borderId="35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3" fillId="0" borderId="44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4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45" xfId="0" applyFont="1" applyBorder="1"/>
    <xf numFmtId="0" fontId="3" fillId="0" borderId="15" xfId="0" applyFont="1" applyBorder="1"/>
    <xf numFmtId="0" fontId="1" fillId="2" borderId="13" xfId="0" applyFont="1" applyFill="1" applyBorder="1" applyAlignment="1">
      <alignment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png"/><Relationship Id="rId14" Type="http://schemas.openxmlformats.org/officeDocument/2006/relationships/image" Target="../media/image1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8.png"/><Relationship Id="rId7" Type="http://schemas.openxmlformats.org/officeDocument/2006/relationships/image" Target="../media/image19.emf"/><Relationship Id="rId12" Type="http://schemas.openxmlformats.org/officeDocument/2006/relationships/image" Target="../media/image23.png"/><Relationship Id="rId2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11" Type="http://schemas.openxmlformats.org/officeDocument/2006/relationships/image" Target="../media/image22.png"/><Relationship Id="rId5" Type="http://schemas.openxmlformats.org/officeDocument/2006/relationships/image" Target="../media/image5.emf"/><Relationship Id="rId10" Type="http://schemas.openxmlformats.org/officeDocument/2006/relationships/image" Target="../media/image12.emf"/><Relationship Id="rId4" Type="http://schemas.openxmlformats.org/officeDocument/2006/relationships/image" Target="../media/image4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527050</xdr:colOff>
      <xdr:row>0</xdr:row>
      <xdr:rowOff>48037</xdr:rowOff>
    </xdr:from>
    <xdr:ext cx="2194063" cy="802308"/>
    <xdr:pic>
      <xdr:nvPicPr>
        <xdr:cNvPr id="2" name="image14.png">
          <a:extLst>
            <a:ext uri="{FF2B5EF4-FFF2-40B4-BE49-F238E27FC236}">
              <a16:creationId xmlns:a16="http://schemas.microsoft.com/office/drawing/2014/main" id="{52DC2A04-0CFA-4F01-9011-C7F0B7AC957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5277" t="12546" r="2903" b="6382"/>
        <a:stretch/>
      </xdr:blipFill>
      <xdr:spPr>
        <a:xfrm>
          <a:off x="527050" y="48037"/>
          <a:ext cx="2194063" cy="80230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69851</xdr:colOff>
      <xdr:row>176</xdr:row>
      <xdr:rowOff>127000</xdr:rowOff>
    </xdr:from>
    <xdr:to>
      <xdr:col>0</xdr:col>
      <xdr:colOff>635000</xdr:colOff>
      <xdr:row>179</xdr:row>
      <xdr:rowOff>81559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CE353E-DCD0-44E3-A72E-E7F6FE1C0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1" y="36125150"/>
          <a:ext cx="565149" cy="507009"/>
        </a:xfrm>
        <a:prstGeom prst="rect">
          <a:avLst/>
        </a:prstGeom>
      </xdr:spPr>
    </xdr:pic>
    <xdr:clientData/>
  </xdr:twoCellAnchor>
  <xdr:twoCellAnchor editAs="oneCell">
    <xdr:from>
      <xdr:col>0</xdr:col>
      <xdr:colOff>131818</xdr:colOff>
      <xdr:row>145</xdr:row>
      <xdr:rowOff>65689</xdr:rowOff>
    </xdr:from>
    <xdr:to>
      <xdr:col>0</xdr:col>
      <xdr:colOff>567509</xdr:colOff>
      <xdr:row>147</xdr:row>
      <xdr:rowOff>126560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E4414645-4245-10FE-ABE5-3EBE00D9D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18" y="26039379"/>
          <a:ext cx="435691" cy="437493"/>
        </a:xfrm>
        <a:prstGeom prst="rect">
          <a:avLst/>
        </a:prstGeom>
      </xdr:spPr>
    </xdr:pic>
    <xdr:clientData/>
  </xdr:twoCellAnchor>
  <xdr:twoCellAnchor editAs="oneCell">
    <xdr:from>
      <xdr:col>0</xdr:col>
      <xdr:colOff>110435</xdr:colOff>
      <xdr:row>16</xdr:row>
      <xdr:rowOff>49696</xdr:rowOff>
    </xdr:from>
    <xdr:to>
      <xdr:col>0</xdr:col>
      <xdr:colOff>566893</xdr:colOff>
      <xdr:row>18</xdr:row>
      <xdr:rowOff>145675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953DC5-7CD7-4C6B-A37E-34F858D57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435" y="2678044"/>
          <a:ext cx="456458" cy="460414"/>
        </a:xfrm>
        <a:prstGeom prst="rect">
          <a:avLst/>
        </a:prstGeom>
      </xdr:spPr>
    </xdr:pic>
    <xdr:clientData/>
  </xdr:twoCellAnchor>
  <xdr:twoCellAnchor editAs="oneCell">
    <xdr:from>
      <xdr:col>0</xdr:col>
      <xdr:colOff>115958</xdr:colOff>
      <xdr:row>6</xdr:row>
      <xdr:rowOff>49695</xdr:rowOff>
    </xdr:from>
    <xdr:to>
      <xdr:col>0</xdr:col>
      <xdr:colOff>574262</xdr:colOff>
      <xdr:row>8</xdr:row>
      <xdr:rowOff>143565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966EDA-C140-51F2-658B-4809CDADF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958" y="1159565"/>
          <a:ext cx="458304" cy="458304"/>
        </a:xfrm>
        <a:prstGeom prst="rect">
          <a:avLst/>
        </a:prstGeom>
      </xdr:spPr>
    </xdr:pic>
    <xdr:clientData/>
  </xdr:twoCellAnchor>
  <xdr:twoCellAnchor editAs="oneCell">
    <xdr:from>
      <xdr:col>0</xdr:col>
      <xdr:colOff>121477</xdr:colOff>
      <xdr:row>24</xdr:row>
      <xdr:rowOff>55216</xdr:rowOff>
    </xdr:from>
    <xdr:to>
      <xdr:col>0</xdr:col>
      <xdr:colOff>574260</xdr:colOff>
      <xdr:row>26</xdr:row>
      <xdr:rowOff>143565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9FDB9D-B562-E1E8-2F9F-D29684467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477" y="4213086"/>
          <a:ext cx="452783" cy="452783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76</xdr:row>
      <xdr:rowOff>66262</xdr:rowOff>
    </xdr:from>
    <xdr:to>
      <xdr:col>0</xdr:col>
      <xdr:colOff>585305</xdr:colOff>
      <xdr:row>78</xdr:row>
      <xdr:rowOff>149089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B93A478-7A88-CE31-CCB9-661DDA15B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7001" y="13495132"/>
          <a:ext cx="458304" cy="458304"/>
        </a:xfrm>
        <a:prstGeom prst="rect">
          <a:avLst/>
        </a:prstGeom>
      </xdr:spPr>
    </xdr:pic>
    <xdr:clientData/>
  </xdr:twoCellAnchor>
  <xdr:twoCellAnchor editAs="oneCell">
    <xdr:from>
      <xdr:col>0</xdr:col>
      <xdr:colOff>115956</xdr:colOff>
      <xdr:row>32</xdr:row>
      <xdr:rowOff>38652</xdr:rowOff>
    </xdr:from>
    <xdr:to>
      <xdr:col>0</xdr:col>
      <xdr:colOff>603678</xdr:colOff>
      <xdr:row>34</xdr:row>
      <xdr:rowOff>161939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30E8DA3-B1E4-8C57-8018-69EDA093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5956" y="5726043"/>
          <a:ext cx="487722" cy="487722"/>
        </a:xfrm>
        <a:prstGeom prst="rect">
          <a:avLst/>
        </a:prstGeom>
      </xdr:spPr>
    </xdr:pic>
    <xdr:clientData/>
  </xdr:twoCellAnchor>
  <xdr:twoCellAnchor editAs="oneCell">
    <xdr:from>
      <xdr:col>0</xdr:col>
      <xdr:colOff>110435</xdr:colOff>
      <xdr:row>41</xdr:row>
      <xdr:rowOff>60739</xdr:rowOff>
    </xdr:from>
    <xdr:to>
      <xdr:col>0</xdr:col>
      <xdr:colOff>567675</xdr:colOff>
      <xdr:row>43</xdr:row>
      <xdr:rowOff>136403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57A6349-FA9C-B7E9-69C7-CB46A8EF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0435" y="7829826"/>
          <a:ext cx="457240" cy="451143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48</xdr:row>
      <xdr:rowOff>44174</xdr:rowOff>
    </xdr:from>
    <xdr:to>
      <xdr:col>0</xdr:col>
      <xdr:colOff>584240</xdr:colOff>
      <xdr:row>50</xdr:row>
      <xdr:rowOff>147448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A44E99F-DB5C-59B3-ACD7-2B37FB2B6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000" y="9149522"/>
          <a:ext cx="457240" cy="451143"/>
        </a:xfrm>
        <a:prstGeom prst="rect">
          <a:avLst/>
        </a:prstGeom>
      </xdr:spPr>
    </xdr:pic>
    <xdr:clientData/>
  </xdr:twoCellAnchor>
  <xdr:twoCellAnchor editAs="oneCell">
    <xdr:from>
      <xdr:col>0</xdr:col>
      <xdr:colOff>143565</xdr:colOff>
      <xdr:row>57</xdr:row>
      <xdr:rowOff>44174</xdr:rowOff>
    </xdr:from>
    <xdr:to>
      <xdr:col>0</xdr:col>
      <xdr:colOff>564225</xdr:colOff>
      <xdr:row>59</xdr:row>
      <xdr:rowOff>133530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D26FF32-02AF-7D2F-4FCD-B12DE0704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3565" y="10872304"/>
          <a:ext cx="420660" cy="420660"/>
        </a:xfrm>
        <a:prstGeom prst="rect">
          <a:avLst/>
        </a:prstGeom>
      </xdr:spPr>
    </xdr:pic>
    <xdr:clientData/>
  </xdr:twoCellAnchor>
  <xdr:twoCellAnchor editAs="oneCell">
    <xdr:from>
      <xdr:col>0</xdr:col>
      <xdr:colOff>138044</xdr:colOff>
      <xdr:row>72</xdr:row>
      <xdr:rowOff>66261</xdr:rowOff>
    </xdr:from>
    <xdr:to>
      <xdr:col>0</xdr:col>
      <xdr:colOff>558458</xdr:colOff>
      <xdr:row>74</xdr:row>
      <xdr:rowOff>111195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4D1A560-6B63-44ED-B6E0-86762354A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8044" y="12738652"/>
          <a:ext cx="420414" cy="420414"/>
        </a:xfrm>
        <a:prstGeom prst="rect">
          <a:avLst/>
        </a:prstGeom>
      </xdr:spPr>
    </xdr:pic>
    <xdr:clientData/>
  </xdr:twoCellAnchor>
  <xdr:twoCellAnchor editAs="oneCell">
    <xdr:from>
      <xdr:col>0</xdr:col>
      <xdr:colOff>149087</xdr:colOff>
      <xdr:row>87</xdr:row>
      <xdr:rowOff>44173</xdr:rowOff>
    </xdr:from>
    <xdr:to>
      <xdr:col>0</xdr:col>
      <xdr:colOff>560743</xdr:colOff>
      <xdr:row>89</xdr:row>
      <xdr:rowOff>124524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357E807-EE7E-4DB2-A1F8-6717514B2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49087" y="15582347"/>
          <a:ext cx="411656" cy="411656"/>
        </a:xfrm>
        <a:prstGeom prst="rect">
          <a:avLst/>
        </a:prstGeom>
      </xdr:spPr>
    </xdr:pic>
    <xdr:clientData/>
  </xdr:twoCellAnchor>
  <xdr:twoCellAnchor editAs="oneCell">
    <xdr:from>
      <xdr:col>0</xdr:col>
      <xdr:colOff>121479</xdr:colOff>
      <xdr:row>97</xdr:row>
      <xdr:rowOff>49695</xdr:rowOff>
    </xdr:from>
    <xdr:to>
      <xdr:col>0</xdr:col>
      <xdr:colOff>566526</xdr:colOff>
      <xdr:row>99</xdr:row>
      <xdr:rowOff>119266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D5C7D99-473C-8AAF-FD25-D9E3E54E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479" y="17371391"/>
          <a:ext cx="445047" cy="445047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117</xdr:row>
      <xdr:rowOff>66261</xdr:rowOff>
    </xdr:from>
    <xdr:to>
      <xdr:col>0</xdr:col>
      <xdr:colOff>564931</xdr:colOff>
      <xdr:row>119</xdr:row>
      <xdr:rowOff>128712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949C90A-E013-4891-A2DB-4655ACB46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7000" y="21043348"/>
          <a:ext cx="437931" cy="437931"/>
        </a:xfrm>
        <a:prstGeom prst="rect">
          <a:avLst/>
        </a:prstGeom>
      </xdr:spPr>
    </xdr:pic>
    <xdr:clientData/>
  </xdr:twoCellAnchor>
  <xdr:twoCellAnchor editAs="oneCell">
    <xdr:from>
      <xdr:col>0</xdr:col>
      <xdr:colOff>121479</xdr:colOff>
      <xdr:row>132</xdr:row>
      <xdr:rowOff>60740</xdr:rowOff>
    </xdr:from>
    <xdr:to>
      <xdr:col>0</xdr:col>
      <xdr:colOff>578240</xdr:colOff>
      <xdr:row>134</xdr:row>
      <xdr:rowOff>142020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AD6673D-87EC-4F4F-998B-5CCC0CB66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1479" y="23931218"/>
          <a:ext cx="456761" cy="456761"/>
        </a:xfrm>
        <a:prstGeom prst="rect">
          <a:avLst/>
        </a:prstGeom>
      </xdr:spPr>
    </xdr:pic>
    <xdr:clientData/>
  </xdr:twoCellAnchor>
  <xdr:twoCellAnchor editAs="oneCell">
    <xdr:from>
      <xdr:col>0</xdr:col>
      <xdr:colOff>149087</xdr:colOff>
      <xdr:row>158</xdr:row>
      <xdr:rowOff>60739</xdr:rowOff>
    </xdr:from>
    <xdr:to>
      <xdr:col>0</xdr:col>
      <xdr:colOff>591397</xdr:colOff>
      <xdr:row>160</xdr:row>
      <xdr:rowOff>128011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08468BF-C53C-4F6D-9A08-FA1909E2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9087" y="28536348"/>
          <a:ext cx="442310" cy="442748"/>
        </a:xfrm>
        <a:prstGeom prst="rect">
          <a:avLst/>
        </a:prstGeom>
      </xdr:spPr>
    </xdr:pic>
    <xdr:clientData/>
  </xdr:twoCellAnchor>
  <xdr:twoCellAnchor editAs="oneCell">
    <xdr:from>
      <xdr:col>0</xdr:col>
      <xdr:colOff>132522</xdr:colOff>
      <xdr:row>163</xdr:row>
      <xdr:rowOff>38652</xdr:rowOff>
    </xdr:from>
    <xdr:to>
      <xdr:col>0</xdr:col>
      <xdr:colOff>574832</xdr:colOff>
      <xdr:row>165</xdr:row>
      <xdr:rowOff>133529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883CC54-331F-42C2-8D09-A2C380978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2522" y="31374522"/>
          <a:ext cx="442310" cy="4427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196850</xdr:colOff>
      <xdr:row>0</xdr:row>
      <xdr:rowOff>60737</xdr:rowOff>
    </xdr:from>
    <xdr:ext cx="2194063" cy="802308"/>
    <xdr:pic>
      <xdr:nvPicPr>
        <xdr:cNvPr id="2" name="image14.png">
          <a:extLst>
            <a:ext uri="{FF2B5EF4-FFF2-40B4-BE49-F238E27FC236}">
              <a16:creationId xmlns:a16="http://schemas.microsoft.com/office/drawing/2014/main" id="{7AF369B5-8508-4532-AC6F-1FB485C8E1C1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5277" t="12546" r="2903" b="6382"/>
        <a:stretch/>
      </xdr:blipFill>
      <xdr:spPr>
        <a:xfrm>
          <a:off x="196850" y="60737"/>
          <a:ext cx="2194063" cy="80230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59768</xdr:colOff>
      <xdr:row>109</xdr:row>
      <xdr:rowOff>113757</xdr:rowOff>
    </xdr:from>
    <xdr:to>
      <xdr:col>1</xdr:col>
      <xdr:colOff>552415</xdr:colOff>
      <xdr:row>115</xdr:row>
      <xdr:rowOff>85104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F018AAA-083F-4479-A32D-CE0AABB3E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68" y="23011857"/>
          <a:ext cx="1280047" cy="1082598"/>
        </a:xfrm>
        <a:prstGeom prst="rect">
          <a:avLst/>
        </a:prstGeom>
      </xdr:spPr>
    </xdr:pic>
    <xdr:clientData/>
  </xdr:twoCellAnchor>
  <xdr:twoCellAnchor editAs="oneCell">
    <xdr:from>
      <xdr:col>0</xdr:col>
      <xdr:colOff>142804</xdr:colOff>
      <xdr:row>28</xdr:row>
      <xdr:rowOff>35509</xdr:rowOff>
    </xdr:from>
    <xdr:to>
      <xdr:col>0</xdr:col>
      <xdr:colOff>630622</xdr:colOff>
      <xdr:row>30</xdr:row>
      <xdr:rowOff>156703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E54CA75-0DB2-5AD2-CDBF-AC1EF3ADD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04" y="5343233"/>
          <a:ext cx="487818" cy="489056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165652</xdr:colOff>
      <xdr:row>14</xdr:row>
      <xdr:rowOff>44174</xdr:rowOff>
    </xdr:from>
    <xdr:to>
      <xdr:col>0</xdr:col>
      <xdr:colOff>622110</xdr:colOff>
      <xdr:row>16</xdr:row>
      <xdr:rowOff>140153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73A01D-C6B5-45CB-9FE5-D887E076E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652" y="2672522"/>
          <a:ext cx="456458" cy="460414"/>
        </a:xfrm>
        <a:prstGeom prst="rect">
          <a:avLst/>
        </a:prstGeom>
      </xdr:spPr>
    </xdr:pic>
    <xdr:clientData/>
  </xdr:twoCellAnchor>
  <xdr:twoCellAnchor editAs="oneCell">
    <xdr:from>
      <xdr:col>0</xdr:col>
      <xdr:colOff>171173</xdr:colOff>
      <xdr:row>6</xdr:row>
      <xdr:rowOff>44174</xdr:rowOff>
    </xdr:from>
    <xdr:to>
      <xdr:col>0</xdr:col>
      <xdr:colOff>618435</xdr:colOff>
      <xdr:row>8</xdr:row>
      <xdr:rowOff>127002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8F5AED-77AE-898E-F9A9-47F5D6AE2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1173" y="1154044"/>
          <a:ext cx="447262" cy="447262"/>
        </a:xfrm>
        <a:prstGeom prst="rect">
          <a:avLst/>
        </a:prstGeom>
      </xdr:spPr>
    </xdr:pic>
    <xdr:clientData/>
  </xdr:twoCellAnchor>
  <xdr:twoCellAnchor editAs="oneCell">
    <xdr:from>
      <xdr:col>0</xdr:col>
      <xdr:colOff>182218</xdr:colOff>
      <xdr:row>21</xdr:row>
      <xdr:rowOff>55218</xdr:rowOff>
    </xdr:from>
    <xdr:to>
      <xdr:col>0</xdr:col>
      <xdr:colOff>635001</xdr:colOff>
      <xdr:row>23</xdr:row>
      <xdr:rowOff>143567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7BB289-D76C-4125-9419-A00317A7F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2218" y="4019827"/>
          <a:ext cx="452783" cy="452783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165651</xdr:colOff>
      <xdr:row>36</xdr:row>
      <xdr:rowOff>71783</xdr:rowOff>
    </xdr:from>
    <xdr:to>
      <xdr:col>0</xdr:col>
      <xdr:colOff>621356</xdr:colOff>
      <xdr:row>38</xdr:row>
      <xdr:rowOff>152010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3BC1E4-E4A8-4058-9958-67DBF0344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5651" y="7459870"/>
          <a:ext cx="455705" cy="455705"/>
        </a:xfrm>
        <a:prstGeom prst="rect">
          <a:avLst/>
        </a:prstGeom>
      </xdr:spPr>
    </xdr:pic>
    <xdr:clientData/>
  </xdr:twoCellAnchor>
  <xdr:twoCellAnchor editAs="oneCell">
    <xdr:from>
      <xdr:col>0</xdr:col>
      <xdr:colOff>176695</xdr:colOff>
      <xdr:row>44</xdr:row>
      <xdr:rowOff>66261</xdr:rowOff>
    </xdr:from>
    <xdr:to>
      <xdr:col>0</xdr:col>
      <xdr:colOff>632400</xdr:colOff>
      <xdr:row>46</xdr:row>
      <xdr:rowOff>140966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46DAA3C-EEA9-4933-B162-1CB1B668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6695" y="9199218"/>
          <a:ext cx="455705" cy="455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193261</xdr:colOff>
      <xdr:row>54</xdr:row>
      <xdr:rowOff>77305</xdr:rowOff>
    </xdr:from>
    <xdr:to>
      <xdr:col>0</xdr:col>
      <xdr:colOff>613675</xdr:colOff>
      <xdr:row>56</xdr:row>
      <xdr:rowOff>122241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D12D0E-B578-4429-B56B-0A9917D51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3261" y="11325088"/>
          <a:ext cx="420414" cy="420414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165652</xdr:colOff>
      <xdr:row>65</xdr:row>
      <xdr:rowOff>60739</xdr:rowOff>
    </xdr:from>
    <xdr:to>
      <xdr:col>0</xdr:col>
      <xdr:colOff>607391</xdr:colOff>
      <xdr:row>67</xdr:row>
      <xdr:rowOff>127000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5BDDB45-DBC7-3922-940F-41914D47B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5652" y="12849087"/>
          <a:ext cx="441739" cy="441739"/>
        </a:xfrm>
        <a:prstGeom prst="rect">
          <a:avLst/>
        </a:prstGeom>
      </xdr:spPr>
    </xdr:pic>
    <xdr:clientData/>
  </xdr:twoCellAnchor>
  <xdr:twoCellAnchor editAs="oneCell">
    <xdr:from>
      <xdr:col>0</xdr:col>
      <xdr:colOff>171174</xdr:colOff>
      <xdr:row>72</xdr:row>
      <xdr:rowOff>82826</xdr:rowOff>
    </xdr:from>
    <xdr:to>
      <xdr:col>0</xdr:col>
      <xdr:colOff>582830</xdr:colOff>
      <xdr:row>74</xdr:row>
      <xdr:rowOff>119004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7E71F05-67D0-4E15-B55E-E353B52C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1174" y="14433826"/>
          <a:ext cx="411656" cy="411656"/>
        </a:xfrm>
        <a:prstGeom prst="rect">
          <a:avLst/>
        </a:prstGeom>
      </xdr:spPr>
    </xdr:pic>
    <xdr:clientData/>
  </xdr:twoCellAnchor>
  <xdr:twoCellAnchor editAs="oneCell">
    <xdr:from>
      <xdr:col>0</xdr:col>
      <xdr:colOff>138044</xdr:colOff>
      <xdr:row>83</xdr:row>
      <xdr:rowOff>55217</xdr:rowOff>
    </xdr:from>
    <xdr:to>
      <xdr:col>0</xdr:col>
      <xdr:colOff>584733</xdr:colOff>
      <xdr:row>85</xdr:row>
      <xdr:rowOff>126428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E3D7AC3-BC2D-4AC6-AB50-0FEFA5245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8044" y="16333304"/>
          <a:ext cx="446689" cy="446689"/>
        </a:xfrm>
        <a:prstGeom prst="rect">
          <a:avLst/>
        </a:prstGeom>
      </xdr:spPr>
    </xdr:pic>
    <xdr:clientData/>
  </xdr:twoCellAnchor>
  <xdr:twoCellAnchor editAs="oneCell">
    <xdr:from>
      <xdr:col>0</xdr:col>
      <xdr:colOff>176696</xdr:colOff>
      <xdr:row>93</xdr:row>
      <xdr:rowOff>44206</xdr:rowOff>
    </xdr:from>
    <xdr:to>
      <xdr:col>0</xdr:col>
      <xdr:colOff>651565</xdr:colOff>
      <xdr:row>95</xdr:row>
      <xdr:rowOff>146220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84EE1A2-0845-516C-C575-3A899A794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6696" y="18045076"/>
          <a:ext cx="474869" cy="477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kinergy.co.za/" TargetMode="External"/><Relationship Id="rId1" Type="http://schemas.openxmlformats.org/officeDocument/2006/relationships/hyperlink" Target="mailto:info@skinergy.co.za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7E28-D1A2-4CB8-A006-834FC8A9816A}">
  <dimension ref="A1:L194"/>
  <sheetViews>
    <sheetView tabSelected="1" view="pageLayout" topLeftCell="A146" zoomScale="70" zoomScaleNormal="100" zoomScalePageLayoutView="70" workbookViewId="0">
      <selection activeCell="G154" sqref="G154:J154"/>
    </sheetView>
  </sheetViews>
  <sheetFormatPr defaultRowHeight="15" x14ac:dyDescent="0.4"/>
  <cols>
    <col min="1" max="1" width="9.7265625" style="15" customWidth="1"/>
    <col min="2" max="2" width="15.1796875" style="15" customWidth="1"/>
    <col min="3" max="3" width="8.7265625" style="15"/>
    <col min="4" max="4" width="7" style="15" customWidth="1"/>
    <col min="5" max="5" width="4" style="15" customWidth="1"/>
    <col min="6" max="6" width="8.90625" style="15" customWidth="1"/>
    <col min="7" max="7" width="7.08984375" style="15" customWidth="1"/>
    <col min="8" max="8" width="3.08984375" style="15" customWidth="1"/>
    <col min="9" max="9" width="6.08984375" style="15" customWidth="1"/>
    <col min="10" max="10" width="3.6328125" style="15" customWidth="1"/>
    <col min="11" max="11" width="12.54296875" style="30" customWidth="1"/>
    <col min="12" max="12" width="12" style="13" customWidth="1"/>
    <col min="13" max="16384" width="8.7265625" style="15"/>
  </cols>
  <sheetData>
    <row r="1" spans="1:12" ht="14.5" customHeight="1" thickBot="1" x14ac:dyDescent="0.35">
      <c r="A1" s="209"/>
      <c r="B1" s="210"/>
      <c r="C1" s="210"/>
      <c r="D1" s="210"/>
      <c r="E1" s="211"/>
      <c r="F1" s="218" t="s">
        <v>324</v>
      </c>
      <c r="G1" s="219"/>
      <c r="H1" s="219"/>
      <c r="I1" s="219"/>
      <c r="J1" s="219"/>
      <c r="K1" s="219"/>
      <c r="L1" s="220"/>
    </row>
    <row r="2" spans="1:12" ht="14.5" customHeight="1" thickBot="1" x14ac:dyDescent="0.35">
      <c r="A2" s="212"/>
      <c r="B2" s="213"/>
      <c r="C2" s="213"/>
      <c r="D2" s="213"/>
      <c r="E2" s="214"/>
      <c r="F2" s="221" t="s">
        <v>325</v>
      </c>
      <c r="G2" s="222"/>
      <c r="H2" s="222"/>
      <c r="I2" s="225"/>
      <c r="J2" s="226"/>
      <c r="K2" s="226"/>
      <c r="L2" s="227"/>
    </row>
    <row r="3" spans="1:12" ht="14.5" customHeight="1" thickBot="1" x14ac:dyDescent="0.35">
      <c r="A3" s="212"/>
      <c r="B3" s="213"/>
      <c r="C3" s="213"/>
      <c r="D3" s="213"/>
      <c r="E3" s="214"/>
      <c r="F3" s="223" t="s">
        <v>326</v>
      </c>
      <c r="G3" s="224"/>
      <c r="H3" s="224"/>
      <c r="I3" s="228"/>
      <c r="J3" s="229"/>
      <c r="K3" s="229"/>
      <c r="L3" s="230"/>
    </row>
    <row r="4" spans="1:12" ht="14.5" customHeight="1" thickBot="1" x14ac:dyDescent="0.35">
      <c r="A4" s="212"/>
      <c r="B4" s="213"/>
      <c r="C4" s="213"/>
      <c r="D4" s="213"/>
      <c r="E4" s="214"/>
      <c r="F4" s="223" t="s">
        <v>327</v>
      </c>
      <c r="G4" s="224"/>
      <c r="H4" s="224"/>
      <c r="I4" s="228"/>
      <c r="J4" s="229"/>
      <c r="K4" s="229"/>
      <c r="L4" s="230"/>
    </row>
    <row r="5" spans="1:12" ht="14.5" customHeight="1" thickBot="1" x14ac:dyDescent="0.35">
      <c r="A5" s="215"/>
      <c r="B5" s="216"/>
      <c r="C5" s="216"/>
      <c r="D5" s="216"/>
      <c r="E5" s="217"/>
      <c r="F5" s="223" t="s">
        <v>328</v>
      </c>
      <c r="G5" s="224"/>
      <c r="H5" s="224"/>
      <c r="I5" s="231"/>
      <c r="J5" s="232"/>
      <c r="K5" s="232"/>
      <c r="L5" s="233"/>
    </row>
    <row r="6" spans="1:12" ht="13.5" thickBot="1" x14ac:dyDescent="0.35">
      <c r="A6" s="25" t="s">
        <v>319</v>
      </c>
      <c r="B6" s="87" t="s">
        <v>1</v>
      </c>
      <c r="C6" s="88"/>
      <c r="D6" s="88"/>
      <c r="E6" s="89"/>
      <c r="F6" s="20" t="s">
        <v>2</v>
      </c>
      <c r="G6" s="85" t="s">
        <v>321</v>
      </c>
      <c r="H6" s="86"/>
      <c r="I6" s="85" t="s">
        <v>320</v>
      </c>
      <c r="J6" s="86"/>
      <c r="K6" s="26" t="s">
        <v>322</v>
      </c>
      <c r="L6" s="20" t="s">
        <v>323</v>
      </c>
    </row>
    <row r="7" spans="1:12" ht="14.5" customHeight="1" x14ac:dyDescent="0.3">
      <c r="A7" s="111" t="s">
        <v>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</row>
    <row r="8" spans="1:12" ht="14.5" customHeight="1" x14ac:dyDescent="0.3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6"/>
    </row>
    <row r="9" spans="1:12" ht="14.5" customHeight="1" thickBot="1" x14ac:dyDescent="0.35">
      <c r="A9" s="85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86"/>
    </row>
    <row r="10" spans="1:12" x14ac:dyDescent="0.4">
      <c r="A10" s="72" t="s">
        <v>391</v>
      </c>
      <c r="B10" s="96" t="s">
        <v>392</v>
      </c>
      <c r="C10" s="97"/>
      <c r="D10" s="97"/>
      <c r="E10" s="98"/>
      <c r="F10" s="73" t="s">
        <v>8</v>
      </c>
      <c r="G10" s="105">
        <v>255</v>
      </c>
      <c r="H10" s="106"/>
      <c r="I10" s="107">
        <v>140</v>
      </c>
      <c r="J10" s="108"/>
      <c r="K10" s="76"/>
      <c r="L10" s="48">
        <f>K10*I10</f>
        <v>0</v>
      </c>
    </row>
    <row r="11" spans="1:12" x14ac:dyDescent="0.4">
      <c r="A11" s="2" t="s">
        <v>9</v>
      </c>
      <c r="B11" s="99" t="s">
        <v>10</v>
      </c>
      <c r="C11" s="100"/>
      <c r="D11" s="100"/>
      <c r="E11" s="101"/>
      <c r="F11" s="3" t="s">
        <v>11</v>
      </c>
      <c r="G11" s="109">
        <v>175</v>
      </c>
      <c r="H11" s="110"/>
      <c r="I11" s="92">
        <v>98</v>
      </c>
      <c r="J11" s="93"/>
      <c r="K11" s="29"/>
      <c r="L11" s="49">
        <f>K11*I11</f>
        <v>0</v>
      </c>
    </row>
    <row r="12" spans="1:12" x14ac:dyDescent="0.4">
      <c r="A12" s="2" t="s">
        <v>18</v>
      </c>
      <c r="B12" s="99" t="s">
        <v>12</v>
      </c>
      <c r="C12" s="100"/>
      <c r="D12" s="100"/>
      <c r="E12" s="101"/>
      <c r="F12" s="3" t="s">
        <v>11</v>
      </c>
      <c r="G12" s="109">
        <v>175</v>
      </c>
      <c r="H12" s="110"/>
      <c r="I12" s="92">
        <v>98</v>
      </c>
      <c r="J12" s="93"/>
      <c r="K12" s="29"/>
      <c r="L12" s="49">
        <f>K12*I12</f>
        <v>0</v>
      </c>
    </row>
    <row r="13" spans="1:12" ht="26.5" customHeight="1" x14ac:dyDescent="0.3">
      <c r="A13" s="1" t="s">
        <v>418</v>
      </c>
      <c r="B13" s="194" t="s">
        <v>421</v>
      </c>
      <c r="C13" s="205"/>
      <c r="D13" s="205"/>
      <c r="E13" s="206"/>
      <c r="F13" s="3" t="s">
        <v>11</v>
      </c>
      <c r="G13" s="191">
        <v>285</v>
      </c>
      <c r="H13" s="192"/>
      <c r="I13" s="189">
        <v>160</v>
      </c>
      <c r="J13" s="190"/>
      <c r="K13" s="313"/>
      <c r="L13" s="49">
        <f>K13*I13</f>
        <v>0</v>
      </c>
    </row>
    <row r="14" spans="1:12" x14ac:dyDescent="0.4">
      <c r="A14" s="2" t="s">
        <v>420</v>
      </c>
      <c r="B14" s="99" t="s">
        <v>419</v>
      </c>
      <c r="C14" s="100"/>
      <c r="D14" s="100"/>
      <c r="E14" s="101"/>
      <c r="F14" s="3" t="s">
        <v>11</v>
      </c>
      <c r="G14" s="109">
        <v>360</v>
      </c>
      <c r="H14" s="110"/>
      <c r="I14" s="92">
        <v>200</v>
      </c>
      <c r="J14" s="93"/>
      <c r="K14" s="29"/>
      <c r="L14" s="49">
        <f>K14*I14</f>
        <v>0</v>
      </c>
    </row>
    <row r="15" spans="1:12" x14ac:dyDescent="0.4">
      <c r="A15" s="2" t="s">
        <v>13</v>
      </c>
      <c r="B15" s="99" t="s">
        <v>14</v>
      </c>
      <c r="C15" s="100"/>
      <c r="D15" s="100"/>
      <c r="E15" s="101"/>
      <c r="F15" s="3" t="s">
        <v>8</v>
      </c>
      <c r="G15" s="109">
        <v>175</v>
      </c>
      <c r="H15" s="110"/>
      <c r="I15" s="92">
        <v>98</v>
      </c>
      <c r="J15" s="93"/>
      <c r="K15" s="29"/>
      <c r="L15" s="49">
        <f>K15*I15</f>
        <v>0</v>
      </c>
    </row>
    <row r="16" spans="1:12" ht="15.5" thickBot="1" x14ac:dyDescent="0.45">
      <c r="A16" s="4" t="s">
        <v>15</v>
      </c>
      <c r="B16" s="102" t="s">
        <v>16</v>
      </c>
      <c r="C16" s="103"/>
      <c r="D16" s="103"/>
      <c r="E16" s="104"/>
      <c r="F16" s="5" t="s">
        <v>17</v>
      </c>
      <c r="G16" s="90">
        <v>175</v>
      </c>
      <c r="H16" s="91"/>
      <c r="I16" s="94">
        <v>98</v>
      </c>
      <c r="J16" s="95"/>
      <c r="K16" s="29"/>
      <c r="L16" s="49">
        <f>K16*I16</f>
        <v>0</v>
      </c>
    </row>
    <row r="17" spans="1:12" ht="14.5" customHeight="1" x14ac:dyDescent="0.3">
      <c r="A17" s="111" t="s">
        <v>19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3"/>
    </row>
    <row r="18" spans="1:12" ht="14.5" customHeight="1" x14ac:dyDescent="0.3">
      <c r="A18" s="114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6"/>
    </row>
    <row r="19" spans="1:12" ht="15" customHeight="1" thickBot="1" x14ac:dyDescent="0.35">
      <c r="A19" s="85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86"/>
    </row>
    <row r="20" spans="1:12" x14ac:dyDescent="0.4">
      <c r="A20" s="27" t="s">
        <v>20</v>
      </c>
      <c r="B20" s="121" t="s">
        <v>21</v>
      </c>
      <c r="C20" s="122"/>
      <c r="D20" s="122" t="s">
        <v>22</v>
      </c>
      <c r="E20" s="123">
        <v>255</v>
      </c>
      <c r="F20" s="28" t="s">
        <v>22</v>
      </c>
      <c r="G20" s="124">
        <v>255</v>
      </c>
      <c r="H20" s="125"/>
      <c r="I20" s="126">
        <v>142</v>
      </c>
      <c r="J20" s="127"/>
      <c r="K20" s="31"/>
      <c r="L20" s="48">
        <f>K20*I20</f>
        <v>0</v>
      </c>
    </row>
    <row r="21" spans="1:12" x14ac:dyDescent="0.4">
      <c r="A21" s="2" t="s">
        <v>23</v>
      </c>
      <c r="B21" s="118" t="s">
        <v>24</v>
      </c>
      <c r="C21" s="119"/>
      <c r="D21" s="119" t="s">
        <v>17</v>
      </c>
      <c r="E21" s="120">
        <v>215</v>
      </c>
      <c r="F21" s="3" t="s">
        <v>17</v>
      </c>
      <c r="G21" s="109">
        <v>215</v>
      </c>
      <c r="H21" s="110"/>
      <c r="I21" s="92">
        <v>119</v>
      </c>
      <c r="J21" s="93"/>
      <c r="K21" s="29"/>
      <c r="L21" s="48">
        <f>K21*I21</f>
        <v>0</v>
      </c>
    </row>
    <row r="22" spans="1:12" x14ac:dyDescent="0.4">
      <c r="A22" s="2" t="s">
        <v>25</v>
      </c>
      <c r="B22" s="118" t="s">
        <v>26</v>
      </c>
      <c r="C22" s="119"/>
      <c r="D22" s="119" t="s">
        <v>27</v>
      </c>
      <c r="E22" s="120">
        <v>215</v>
      </c>
      <c r="F22" s="3" t="s">
        <v>27</v>
      </c>
      <c r="G22" s="109">
        <v>215</v>
      </c>
      <c r="H22" s="110"/>
      <c r="I22" s="92">
        <v>119</v>
      </c>
      <c r="J22" s="93"/>
      <c r="K22" s="29"/>
      <c r="L22" s="48">
        <f>K22*I22</f>
        <v>0</v>
      </c>
    </row>
    <row r="23" spans="1:12" x14ac:dyDescent="0.4">
      <c r="A23" s="2" t="s">
        <v>28</v>
      </c>
      <c r="B23" s="118" t="s">
        <v>29</v>
      </c>
      <c r="C23" s="119"/>
      <c r="D23" s="119" t="s">
        <v>30</v>
      </c>
      <c r="E23" s="120">
        <v>175</v>
      </c>
      <c r="F23" s="3" t="s">
        <v>30</v>
      </c>
      <c r="G23" s="109">
        <v>175</v>
      </c>
      <c r="H23" s="110"/>
      <c r="I23" s="92">
        <v>98</v>
      </c>
      <c r="J23" s="93"/>
      <c r="K23" s="29"/>
      <c r="L23" s="48">
        <f>K23*I23</f>
        <v>0</v>
      </c>
    </row>
    <row r="24" spans="1:12" ht="15.5" thickBot="1" x14ac:dyDescent="0.45">
      <c r="A24" s="4" t="s">
        <v>31</v>
      </c>
      <c r="B24" s="128" t="s">
        <v>32</v>
      </c>
      <c r="C24" s="129"/>
      <c r="D24" s="129" t="s">
        <v>22</v>
      </c>
      <c r="E24" s="130">
        <v>215</v>
      </c>
      <c r="F24" s="5" t="s">
        <v>22</v>
      </c>
      <c r="G24" s="90">
        <v>215</v>
      </c>
      <c r="H24" s="91"/>
      <c r="I24" s="94">
        <v>119</v>
      </c>
      <c r="J24" s="95"/>
      <c r="K24" s="29"/>
      <c r="L24" s="48">
        <f>K24*I24</f>
        <v>0</v>
      </c>
    </row>
    <row r="25" spans="1:12" ht="14.5" customHeight="1" x14ac:dyDescent="0.3">
      <c r="A25" s="111" t="s">
        <v>33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3"/>
    </row>
    <row r="26" spans="1:12" ht="14.5" customHeight="1" x14ac:dyDescent="0.3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6"/>
    </row>
    <row r="27" spans="1:12" ht="15" customHeight="1" thickBot="1" x14ac:dyDescent="0.35">
      <c r="A27" s="85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86"/>
    </row>
    <row r="28" spans="1:12" x14ac:dyDescent="0.4">
      <c r="A28" s="27" t="s">
        <v>34</v>
      </c>
      <c r="B28" s="121" t="s">
        <v>39</v>
      </c>
      <c r="C28" s="122"/>
      <c r="D28" s="122" t="s">
        <v>39</v>
      </c>
      <c r="E28" s="123"/>
      <c r="F28" s="28" t="s">
        <v>17</v>
      </c>
      <c r="G28" s="124">
        <v>225</v>
      </c>
      <c r="H28" s="125">
        <v>225</v>
      </c>
      <c r="I28" s="126">
        <v>125</v>
      </c>
      <c r="J28" s="127">
        <v>125</v>
      </c>
      <c r="K28" s="31"/>
      <c r="L28" s="48">
        <f>K28*I28</f>
        <v>0</v>
      </c>
    </row>
    <row r="29" spans="1:12" x14ac:dyDescent="0.4">
      <c r="A29" s="2" t="s">
        <v>35</v>
      </c>
      <c r="B29" s="118" t="s">
        <v>40</v>
      </c>
      <c r="C29" s="119"/>
      <c r="D29" s="119" t="s">
        <v>40</v>
      </c>
      <c r="E29" s="120"/>
      <c r="F29" s="3" t="s">
        <v>27</v>
      </c>
      <c r="G29" s="109">
        <v>249</v>
      </c>
      <c r="H29" s="110">
        <v>249</v>
      </c>
      <c r="I29" s="92">
        <v>139</v>
      </c>
      <c r="J29" s="93">
        <v>139</v>
      </c>
      <c r="K29" s="29"/>
      <c r="L29" s="48">
        <f>K29*I29</f>
        <v>0</v>
      </c>
    </row>
    <row r="30" spans="1:12" x14ac:dyDescent="0.4">
      <c r="A30" s="2" t="s">
        <v>36</v>
      </c>
      <c r="B30" s="118" t="s">
        <v>84</v>
      </c>
      <c r="C30" s="119"/>
      <c r="D30" s="119" t="s">
        <v>41</v>
      </c>
      <c r="E30" s="120"/>
      <c r="F30" s="3" t="s">
        <v>30</v>
      </c>
      <c r="G30" s="109">
        <v>198</v>
      </c>
      <c r="H30" s="110">
        <v>198</v>
      </c>
      <c r="I30" s="92">
        <v>110</v>
      </c>
      <c r="J30" s="93">
        <v>110</v>
      </c>
      <c r="K30" s="29"/>
      <c r="L30" s="48">
        <f>K30*I30</f>
        <v>0</v>
      </c>
    </row>
    <row r="31" spans="1:12" x14ac:dyDescent="0.4">
      <c r="A31" s="2" t="s">
        <v>37</v>
      </c>
      <c r="B31" s="118" t="s">
        <v>42</v>
      </c>
      <c r="C31" s="119"/>
      <c r="D31" s="119" t="s">
        <v>42</v>
      </c>
      <c r="E31" s="120"/>
      <c r="F31" s="3" t="s">
        <v>22</v>
      </c>
      <c r="G31" s="109">
        <v>215</v>
      </c>
      <c r="H31" s="110">
        <v>215</v>
      </c>
      <c r="I31" s="92">
        <v>119</v>
      </c>
      <c r="J31" s="93">
        <v>119</v>
      </c>
      <c r="K31" s="29"/>
      <c r="L31" s="48">
        <f>K31*I31</f>
        <v>0</v>
      </c>
    </row>
    <row r="32" spans="1:12" ht="15.5" thickBot="1" x14ac:dyDescent="0.45">
      <c r="A32" s="32" t="s">
        <v>38</v>
      </c>
      <c r="B32" s="131" t="s">
        <v>43</v>
      </c>
      <c r="C32" s="132"/>
      <c r="D32" s="132" t="s">
        <v>43</v>
      </c>
      <c r="E32" s="133"/>
      <c r="F32" s="33" t="s">
        <v>22</v>
      </c>
      <c r="G32" s="134">
        <v>135</v>
      </c>
      <c r="H32" s="135" t="s">
        <v>44</v>
      </c>
      <c r="I32" s="136">
        <v>75</v>
      </c>
      <c r="J32" s="137">
        <v>75</v>
      </c>
      <c r="K32" s="34"/>
      <c r="L32" s="48">
        <f>K32*I32</f>
        <v>0</v>
      </c>
    </row>
    <row r="33" spans="1:12" ht="14.5" customHeight="1" x14ac:dyDescent="0.3">
      <c r="A33" s="111" t="s">
        <v>45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3"/>
    </row>
    <row r="34" spans="1:12" ht="14.5" customHeight="1" x14ac:dyDescent="0.3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6"/>
    </row>
    <row r="35" spans="1:12" ht="15" customHeight="1" thickBot="1" x14ac:dyDescent="0.35">
      <c r="A35" s="85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86"/>
    </row>
    <row r="36" spans="1:12" x14ac:dyDescent="0.4">
      <c r="A36" s="27" t="s">
        <v>46</v>
      </c>
      <c r="B36" s="121" t="s">
        <v>53</v>
      </c>
      <c r="C36" s="122"/>
      <c r="D36" s="122" t="s">
        <v>53</v>
      </c>
      <c r="E36" s="123"/>
      <c r="F36" s="28" t="s">
        <v>27</v>
      </c>
      <c r="G36" s="124">
        <v>325</v>
      </c>
      <c r="H36" s="125">
        <v>325</v>
      </c>
      <c r="I36" s="126">
        <v>180</v>
      </c>
      <c r="J36" s="139">
        <v>180</v>
      </c>
      <c r="K36" s="76"/>
      <c r="L36" s="49">
        <f>K36*I36</f>
        <v>0</v>
      </c>
    </row>
    <row r="37" spans="1:12" x14ac:dyDescent="0.4">
      <c r="A37" s="2" t="s">
        <v>47</v>
      </c>
      <c r="B37" s="118" t="s">
        <v>54</v>
      </c>
      <c r="C37" s="119"/>
      <c r="D37" s="119" t="s">
        <v>54</v>
      </c>
      <c r="E37" s="120"/>
      <c r="F37" s="3" t="s">
        <v>22</v>
      </c>
      <c r="G37" s="109">
        <v>535</v>
      </c>
      <c r="H37" s="110">
        <v>535</v>
      </c>
      <c r="I37" s="92">
        <v>298</v>
      </c>
      <c r="J37" s="138">
        <v>298</v>
      </c>
      <c r="K37" s="29"/>
      <c r="L37" s="49">
        <f t="shared" ref="L37:L41" si="0">K37*I37</f>
        <v>0</v>
      </c>
    </row>
    <row r="38" spans="1:12" x14ac:dyDescent="0.4">
      <c r="A38" s="2" t="s">
        <v>48</v>
      </c>
      <c r="B38" s="118" t="s">
        <v>83</v>
      </c>
      <c r="C38" s="119"/>
      <c r="D38" s="119" t="s">
        <v>55</v>
      </c>
      <c r="E38" s="120"/>
      <c r="F38" s="3" t="s">
        <v>59</v>
      </c>
      <c r="G38" s="109">
        <v>270</v>
      </c>
      <c r="H38" s="110">
        <v>270</v>
      </c>
      <c r="I38" s="92">
        <v>150</v>
      </c>
      <c r="J38" s="138">
        <v>150</v>
      </c>
      <c r="K38" s="29"/>
      <c r="L38" s="49">
        <f t="shared" si="0"/>
        <v>0</v>
      </c>
    </row>
    <row r="39" spans="1:12" x14ac:dyDescent="0.4">
      <c r="A39" s="2" t="s">
        <v>49</v>
      </c>
      <c r="B39" s="118" t="s">
        <v>56</v>
      </c>
      <c r="C39" s="119"/>
      <c r="D39" s="119" t="s">
        <v>56</v>
      </c>
      <c r="E39" s="120"/>
      <c r="F39" s="3" t="s">
        <v>22</v>
      </c>
      <c r="G39" s="109">
        <v>430</v>
      </c>
      <c r="H39" s="110">
        <v>430</v>
      </c>
      <c r="I39" s="92">
        <v>239</v>
      </c>
      <c r="J39" s="138">
        <v>239</v>
      </c>
      <c r="K39" s="29"/>
      <c r="L39" s="49">
        <f t="shared" si="0"/>
        <v>0</v>
      </c>
    </row>
    <row r="40" spans="1:12" x14ac:dyDescent="0.4">
      <c r="A40" s="2" t="s">
        <v>50</v>
      </c>
      <c r="B40" s="118" t="s">
        <v>57</v>
      </c>
      <c r="C40" s="119"/>
      <c r="D40" s="119" t="s">
        <v>57</v>
      </c>
      <c r="E40" s="120"/>
      <c r="F40" s="3" t="s">
        <v>22</v>
      </c>
      <c r="G40" s="109">
        <v>330</v>
      </c>
      <c r="H40" s="110">
        <v>330</v>
      </c>
      <c r="I40" s="92">
        <v>185</v>
      </c>
      <c r="J40" s="138">
        <v>185</v>
      </c>
      <c r="K40" s="29"/>
      <c r="L40" s="49">
        <f t="shared" si="0"/>
        <v>0</v>
      </c>
    </row>
    <row r="41" spans="1:12" ht="28.5" customHeight="1" thickBot="1" x14ac:dyDescent="0.35">
      <c r="A41" s="35" t="s">
        <v>51</v>
      </c>
      <c r="B41" s="140" t="s">
        <v>58</v>
      </c>
      <c r="C41" s="141"/>
      <c r="D41" s="141" t="s">
        <v>58</v>
      </c>
      <c r="E41" s="142"/>
      <c r="F41" s="33" t="s">
        <v>22</v>
      </c>
      <c r="G41" s="143">
        <v>269</v>
      </c>
      <c r="H41" s="144">
        <v>269</v>
      </c>
      <c r="I41" s="145">
        <v>149</v>
      </c>
      <c r="J41" s="146">
        <v>149</v>
      </c>
      <c r="K41" s="84"/>
      <c r="L41" s="49">
        <f t="shared" si="0"/>
        <v>0</v>
      </c>
    </row>
    <row r="42" spans="1:12" ht="15" customHeight="1" x14ac:dyDescent="0.3">
      <c r="A42" s="111" t="s">
        <v>60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3"/>
    </row>
    <row r="43" spans="1:12" ht="14.5" customHeight="1" x14ac:dyDescent="0.3">
      <c r="A43" s="114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6"/>
    </row>
    <row r="44" spans="1:12" ht="14.5" customHeight="1" thickBot="1" x14ac:dyDescent="0.35">
      <c r="A44" s="85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86"/>
    </row>
    <row r="45" spans="1:12" x14ac:dyDescent="0.4">
      <c r="A45" s="27" t="s">
        <v>61</v>
      </c>
      <c r="B45" s="147" t="s">
        <v>72</v>
      </c>
      <c r="C45" s="148"/>
      <c r="D45" s="148" t="s">
        <v>72</v>
      </c>
      <c r="E45" s="149"/>
      <c r="F45" s="28" t="s">
        <v>17</v>
      </c>
      <c r="G45" s="124">
        <v>310</v>
      </c>
      <c r="H45" s="125">
        <v>310</v>
      </c>
      <c r="I45" s="126">
        <v>173</v>
      </c>
      <c r="J45" s="139">
        <v>173</v>
      </c>
      <c r="K45" s="31"/>
      <c r="L45" s="48">
        <f>K45*I45</f>
        <v>0</v>
      </c>
    </row>
    <row r="46" spans="1:12" x14ac:dyDescent="0.4">
      <c r="A46" s="2" t="s">
        <v>62</v>
      </c>
      <c r="B46" s="99" t="s">
        <v>73</v>
      </c>
      <c r="C46" s="100"/>
      <c r="D46" s="100" t="s">
        <v>73</v>
      </c>
      <c r="E46" s="101"/>
      <c r="F46" s="3" t="s">
        <v>22</v>
      </c>
      <c r="G46" s="109">
        <v>540</v>
      </c>
      <c r="H46" s="110">
        <v>540</v>
      </c>
      <c r="I46" s="92">
        <v>300</v>
      </c>
      <c r="J46" s="138">
        <v>300</v>
      </c>
      <c r="K46" s="29"/>
      <c r="L46" s="48">
        <f>K46*I46</f>
        <v>0</v>
      </c>
    </row>
    <row r="47" spans="1:12" x14ac:dyDescent="0.4">
      <c r="A47" s="2" t="s">
        <v>63</v>
      </c>
      <c r="B47" s="99" t="s">
        <v>74</v>
      </c>
      <c r="C47" s="100"/>
      <c r="D47" s="100" t="s">
        <v>74</v>
      </c>
      <c r="E47" s="101"/>
      <c r="F47" s="3" t="s">
        <v>27</v>
      </c>
      <c r="G47" s="109">
        <v>664</v>
      </c>
      <c r="H47" s="110">
        <v>664</v>
      </c>
      <c r="I47" s="92">
        <v>369</v>
      </c>
      <c r="J47" s="138">
        <v>369</v>
      </c>
      <c r="K47" s="31"/>
      <c r="L47" s="48">
        <f>K47*I47</f>
        <v>0</v>
      </c>
    </row>
    <row r="48" spans="1:12" ht="15.5" thickBot="1" x14ac:dyDescent="0.45">
      <c r="A48" s="2" t="s">
        <v>64</v>
      </c>
      <c r="B48" s="99" t="s">
        <v>75</v>
      </c>
      <c r="C48" s="100"/>
      <c r="D48" s="100" t="s">
        <v>75</v>
      </c>
      <c r="E48" s="101"/>
      <c r="F48" s="3" t="s">
        <v>27</v>
      </c>
      <c r="G48" s="109">
        <v>439</v>
      </c>
      <c r="H48" s="110">
        <v>439</v>
      </c>
      <c r="I48" s="92">
        <v>244</v>
      </c>
      <c r="J48" s="138">
        <v>244</v>
      </c>
      <c r="K48" s="31"/>
      <c r="L48" s="48">
        <f>K48*I48</f>
        <v>0</v>
      </c>
    </row>
    <row r="49" spans="1:12" ht="13" x14ac:dyDescent="0.3">
      <c r="A49" s="111" t="s">
        <v>60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3"/>
    </row>
    <row r="50" spans="1:12" ht="14.5" customHeight="1" x14ac:dyDescent="0.3">
      <c r="A50" s="114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6"/>
    </row>
    <row r="51" spans="1:12" ht="14.5" customHeight="1" thickBot="1" x14ac:dyDescent="0.35">
      <c r="A51" s="85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86"/>
    </row>
    <row r="52" spans="1:12" ht="17.5" customHeight="1" x14ac:dyDescent="0.4">
      <c r="A52" s="2" t="s">
        <v>65</v>
      </c>
      <c r="B52" s="99" t="s">
        <v>76</v>
      </c>
      <c r="C52" s="100"/>
      <c r="D52" s="100" t="s">
        <v>76</v>
      </c>
      <c r="E52" s="101"/>
      <c r="F52" s="3" t="s">
        <v>27</v>
      </c>
      <c r="G52" s="109">
        <v>439</v>
      </c>
      <c r="H52" s="110">
        <v>439</v>
      </c>
      <c r="I52" s="92">
        <v>244</v>
      </c>
      <c r="J52" s="138">
        <v>244</v>
      </c>
      <c r="K52" s="76"/>
      <c r="L52" s="48">
        <f t="shared" ref="L52:L57" si="1">K52*I52</f>
        <v>0</v>
      </c>
    </row>
    <row r="53" spans="1:12" x14ac:dyDescent="0.4">
      <c r="A53" s="27" t="s">
        <v>66</v>
      </c>
      <c r="B53" s="147" t="s">
        <v>77</v>
      </c>
      <c r="C53" s="148"/>
      <c r="D53" s="148" t="s">
        <v>77</v>
      </c>
      <c r="E53" s="149"/>
      <c r="F53" s="28" t="s">
        <v>27</v>
      </c>
      <c r="G53" s="124">
        <v>430</v>
      </c>
      <c r="H53" s="125">
        <v>430</v>
      </c>
      <c r="I53" s="126">
        <v>239</v>
      </c>
      <c r="J53" s="139">
        <v>239</v>
      </c>
      <c r="K53" s="31"/>
      <c r="L53" s="48">
        <f t="shared" si="1"/>
        <v>0</v>
      </c>
    </row>
    <row r="54" spans="1:12" x14ac:dyDescent="0.4">
      <c r="A54" s="2" t="s">
        <v>67</v>
      </c>
      <c r="B54" s="99" t="s">
        <v>82</v>
      </c>
      <c r="C54" s="100"/>
      <c r="D54" s="100" t="s">
        <v>78</v>
      </c>
      <c r="E54" s="101"/>
      <c r="F54" s="3" t="s">
        <v>30</v>
      </c>
      <c r="G54" s="109">
        <v>394</v>
      </c>
      <c r="H54" s="110">
        <v>394</v>
      </c>
      <c r="I54" s="92">
        <v>219</v>
      </c>
      <c r="J54" s="138">
        <v>219</v>
      </c>
      <c r="K54" s="29"/>
      <c r="L54" s="48">
        <f t="shared" si="1"/>
        <v>0</v>
      </c>
    </row>
    <row r="55" spans="1:12" x14ac:dyDescent="0.4">
      <c r="A55" s="2" t="s">
        <v>68</v>
      </c>
      <c r="B55" s="99" t="s">
        <v>42</v>
      </c>
      <c r="C55" s="100"/>
      <c r="D55" s="100" t="s">
        <v>42</v>
      </c>
      <c r="E55" s="101"/>
      <c r="F55" s="3" t="s">
        <v>22</v>
      </c>
      <c r="G55" s="109" t="s">
        <v>80</v>
      </c>
      <c r="H55" s="110" t="s">
        <v>80</v>
      </c>
      <c r="I55" s="92">
        <v>200</v>
      </c>
      <c r="J55" s="138">
        <v>200</v>
      </c>
      <c r="K55" s="31"/>
      <c r="L55" s="48">
        <f t="shared" si="1"/>
        <v>0</v>
      </c>
    </row>
    <row r="56" spans="1:12" x14ac:dyDescent="0.4">
      <c r="A56" s="2" t="s">
        <v>69</v>
      </c>
      <c r="B56" s="99" t="s">
        <v>57</v>
      </c>
      <c r="C56" s="100"/>
      <c r="D56" s="100" t="s">
        <v>57</v>
      </c>
      <c r="E56" s="101"/>
      <c r="F56" s="3" t="s">
        <v>22</v>
      </c>
      <c r="G56" s="109">
        <v>395</v>
      </c>
      <c r="H56" s="110">
        <v>395</v>
      </c>
      <c r="I56" s="92">
        <v>220</v>
      </c>
      <c r="J56" s="138">
        <v>220</v>
      </c>
      <c r="K56" s="31"/>
      <c r="L56" s="48">
        <f t="shared" si="1"/>
        <v>0</v>
      </c>
    </row>
    <row r="57" spans="1:12" ht="15.5" thickBot="1" x14ac:dyDescent="0.45">
      <c r="A57" s="2" t="s">
        <v>70</v>
      </c>
      <c r="B57" s="99" t="s">
        <v>79</v>
      </c>
      <c r="C57" s="100"/>
      <c r="D57" s="100" t="s">
        <v>79</v>
      </c>
      <c r="E57" s="101"/>
      <c r="F57" s="3" t="s">
        <v>22</v>
      </c>
      <c r="G57" s="109">
        <v>195</v>
      </c>
      <c r="H57" s="110">
        <v>195</v>
      </c>
      <c r="I57" s="92">
        <v>109</v>
      </c>
      <c r="J57" s="138">
        <v>109</v>
      </c>
      <c r="K57" s="69"/>
      <c r="L57" s="48">
        <f t="shared" si="1"/>
        <v>0</v>
      </c>
    </row>
    <row r="58" spans="1:12" ht="13" x14ac:dyDescent="0.3">
      <c r="A58" s="111" t="s">
        <v>81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3"/>
    </row>
    <row r="59" spans="1:12" ht="13" x14ac:dyDescent="0.3">
      <c r="A59" s="114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6"/>
    </row>
    <row r="60" spans="1:12" ht="13.5" thickBot="1" x14ac:dyDescent="0.35">
      <c r="A60" s="85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86"/>
    </row>
    <row r="61" spans="1:12" ht="15" customHeight="1" x14ac:dyDescent="0.4">
      <c r="A61" s="27" t="s">
        <v>85</v>
      </c>
      <c r="B61" s="147" t="s">
        <v>329</v>
      </c>
      <c r="C61" s="148"/>
      <c r="D61" s="148" t="s">
        <v>90</v>
      </c>
      <c r="E61" s="149"/>
      <c r="F61" s="28" t="s">
        <v>97</v>
      </c>
      <c r="G61" s="124">
        <v>256</v>
      </c>
      <c r="H61" s="125">
        <v>325</v>
      </c>
      <c r="I61" s="126">
        <v>142</v>
      </c>
      <c r="J61" s="139">
        <v>142</v>
      </c>
      <c r="K61" s="76"/>
      <c r="L61" s="77">
        <f>K61*I61</f>
        <v>0</v>
      </c>
    </row>
    <row r="62" spans="1:12" x14ac:dyDescent="0.4">
      <c r="A62" s="2" t="s">
        <v>411</v>
      </c>
      <c r="B62" s="99" t="s">
        <v>330</v>
      </c>
      <c r="C62" s="100"/>
      <c r="D62" s="100" t="s">
        <v>91</v>
      </c>
      <c r="E62" s="101"/>
      <c r="F62" s="3" t="s">
        <v>27</v>
      </c>
      <c r="G62" s="109">
        <v>388</v>
      </c>
      <c r="H62" s="110">
        <v>545</v>
      </c>
      <c r="I62" s="92">
        <v>215</v>
      </c>
      <c r="J62" s="138">
        <v>215</v>
      </c>
      <c r="K62" s="29"/>
      <c r="L62" s="77">
        <f t="shared" ref="L62:L66" si="2">K62*I62</f>
        <v>0</v>
      </c>
    </row>
    <row r="63" spans="1:12" x14ac:dyDescent="0.4">
      <c r="A63" s="2" t="s">
        <v>86</v>
      </c>
      <c r="B63" s="99" t="s">
        <v>331</v>
      </c>
      <c r="C63" s="100"/>
      <c r="D63" s="100" t="s">
        <v>92</v>
      </c>
      <c r="E63" s="101"/>
      <c r="F63" s="3" t="s">
        <v>22</v>
      </c>
      <c r="G63" s="109">
        <v>280</v>
      </c>
      <c r="H63" s="110">
        <v>535</v>
      </c>
      <c r="I63" s="92">
        <v>155</v>
      </c>
      <c r="J63" s="138">
        <v>155</v>
      </c>
      <c r="K63" s="31"/>
      <c r="L63" s="77">
        <f t="shared" si="2"/>
        <v>0</v>
      </c>
    </row>
    <row r="64" spans="1:12" x14ac:dyDescent="0.4">
      <c r="A64" s="2" t="s">
        <v>87</v>
      </c>
      <c r="B64" s="99" t="s">
        <v>332</v>
      </c>
      <c r="C64" s="100"/>
      <c r="D64" s="100" t="s">
        <v>93</v>
      </c>
      <c r="E64" s="101"/>
      <c r="F64" s="3" t="s">
        <v>22</v>
      </c>
      <c r="G64" s="109">
        <v>335</v>
      </c>
      <c r="H64" s="110">
        <v>270</v>
      </c>
      <c r="I64" s="92">
        <v>185</v>
      </c>
      <c r="J64" s="138">
        <v>149</v>
      </c>
      <c r="K64" s="31"/>
      <c r="L64" s="77">
        <f t="shared" si="2"/>
        <v>0</v>
      </c>
    </row>
    <row r="65" spans="1:12" x14ac:dyDescent="0.4">
      <c r="A65" s="2" t="s">
        <v>88</v>
      </c>
      <c r="B65" s="99" t="s">
        <v>333</v>
      </c>
      <c r="C65" s="100"/>
      <c r="D65" s="100" t="s">
        <v>94</v>
      </c>
      <c r="E65" s="101"/>
      <c r="F65" s="3" t="s">
        <v>22</v>
      </c>
      <c r="G65" s="109">
        <v>245</v>
      </c>
      <c r="H65" s="110">
        <v>430</v>
      </c>
      <c r="I65" s="92">
        <v>135</v>
      </c>
      <c r="J65" s="138">
        <v>135</v>
      </c>
      <c r="K65" s="31"/>
      <c r="L65" s="77">
        <f t="shared" si="2"/>
        <v>0</v>
      </c>
    </row>
    <row r="66" spans="1:12" x14ac:dyDescent="0.4">
      <c r="A66" s="2" t="s">
        <v>89</v>
      </c>
      <c r="B66" s="99" t="s">
        <v>334</v>
      </c>
      <c r="C66" s="100"/>
      <c r="D66" s="100" t="s">
        <v>95</v>
      </c>
      <c r="E66" s="101"/>
      <c r="F66" s="3" t="s">
        <v>22</v>
      </c>
      <c r="G66" s="109">
        <v>295</v>
      </c>
      <c r="H66" s="110">
        <v>330</v>
      </c>
      <c r="I66" s="92">
        <v>165</v>
      </c>
      <c r="J66" s="138">
        <v>165</v>
      </c>
      <c r="K66" s="31"/>
      <c r="L66" s="77">
        <f t="shared" si="2"/>
        <v>0</v>
      </c>
    </row>
    <row r="67" spans="1:12" x14ac:dyDescent="0.4">
      <c r="A67" s="2" t="s">
        <v>389</v>
      </c>
      <c r="B67" s="99" t="s">
        <v>397</v>
      </c>
      <c r="C67" s="100"/>
      <c r="D67" s="100"/>
      <c r="E67" s="101"/>
      <c r="F67" s="3" t="s">
        <v>97</v>
      </c>
      <c r="G67" s="109">
        <v>279</v>
      </c>
      <c r="H67" s="110">
        <v>330</v>
      </c>
      <c r="I67" s="92">
        <v>155</v>
      </c>
      <c r="J67" s="138">
        <v>165</v>
      </c>
      <c r="K67" s="31"/>
      <c r="L67" s="77">
        <f>K67*I67</f>
        <v>0</v>
      </c>
    </row>
    <row r="68" spans="1:12" x14ac:dyDescent="0.4">
      <c r="A68" s="2" t="s">
        <v>393</v>
      </c>
      <c r="B68" s="99" t="s">
        <v>398</v>
      </c>
      <c r="C68" s="100"/>
      <c r="D68" s="100"/>
      <c r="E68" s="101"/>
      <c r="F68" s="3" t="s">
        <v>27</v>
      </c>
      <c r="G68" s="109">
        <v>396</v>
      </c>
      <c r="H68" s="110">
        <v>330</v>
      </c>
      <c r="I68" s="92">
        <v>220</v>
      </c>
      <c r="J68" s="138">
        <v>165</v>
      </c>
      <c r="K68" s="31"/>
      <c r="L68" s="77">
        <f t="shared" ref="L68:L72" si="3">K68*I68</f>
        <v>0</v>
      </c>
    </row>
    <row r="69" spans="1:12" x14ac:dyDescent="0.4">
      <c r="A69" s="2" t="s">
        <v>394</v>
      </c>
      <c r="B69" s="99" t="s">
        <v>399</v>
      </c>
      <c r="C69" s="100"/>
      <c r="D69" s="100"/>
      <c r="E69" s="101"/>
      <c r="F69" s="3" t="s">
        <v>22</v>
      </c>
      <c r="G69" s="109">
        <v>405</v>
      </c>
      <c r="H69" s="110">
        <v>330</v>
      </c>
      <c r="I69" s="92">
        <v>225</v>
      </c>
      <c r="J69" s="138">
        <v>165</v>
      </c>
      <c r="K69" s="31"/>
      <c r="L69" s="77">
        <f t="shared" si="3"/>
        <v>0</v>
      </c>
    </row>
    <row r="70" spans="1:12" x14ac:dyDescent="0.4">
      <c r="A70" s="2" t="s">
        <v>395</v>
      </c>
      <c r="B70" s="150" t="s">
        <v>400</v>
      </c>
      <c r="C70" s="151"/>
      <c r="D70" s="151"/>
      <c r="E70" s="152"/>
      <c r="F70" s="3" t="s">
        <v>22</v>
      </c>
      <c r="G70" s="109">
        <v>379</v>
      </c>
      <c r="H70" s="110">
        <v>330</v>
      </c>
      <c r="I70" s="92">
        <v>210</v>
      </c>
      <c r="J70" s="138">
        <v>165</v>
      </c>
      <c r="K70" s="31"/>
      <c r="L70" s="77">
        <f t="shared" si="3"/>
        <v>0</v>
      </c>
    </row>
    <row r="71" spans="1:12" x14ac:dyDescent="0.4">
      <c r="A71" s="32" t="s">
        <v>71</v>
      </c>
      <c r="B71" s="153" t="s">
        <v>96</v>
      </c>
      <c r="C71" s="154"/>
      <c r="D71" s="154" t="s">
        <v>96</v>
      </c>
      <c r="E71" s="155"/>
      <c r="F71" s="33" t="s">
        <v>59</v>
      </c>
      <c r="G71" s="134">
        <v>475</v>
      </c>
      <c r="H71" s="135">
        <v>269</v>
      </c>
      <c r="I71" s="136">
        <v>264</v>
      </c>
      <c r="J71" s="156">
        <v>264</v>
      </c>
      <c r="K71" s="29"/>
      <c r="L71" s="78">
        <f t="shared" si="3"/>
        <v>0</v>
      </c>
    </row>
    <row r="72" spans="1:12" ht="15.5" thickBot="1" x14ac:dyDescent="0.45">
      <c r="A72" s="2" t="s">
        <v>396</v>
      </c>
      <c r="B72" s="99" t="s">
        <v>401</v>
      </c>
      <c r="C72" s="100"/>
      <c r="D72" s="100"/>
      <c r="E72" s="101"/>
      <c r="F72" s="3" t="s">
        <v>22</v>
      </c>
      <c r="G72" s="109">
        <v>495</v>
      </c>
      <c r="H72" s="110">
        <v>330</v>
      </c>
      <c r="I72" s="92">
        <v>275</v>
      </c>
      <c r="J72" s="138">
        <v>165</v>
      </c>
      <c r="K72" s="69"/>
      <c r="L72" s="77">
        <f t="shared" si="3"/>
        <v>0</v>
      </c>
    </row>
    <row r="73" spans="1:12" ht="15" customHeight="1" x14ac:dyDescent="0.3">
      <c r="A73" s="111" t="s">
        <v>98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3"/>
    </row>
    <row r="74" spans="1:12" ht="14.5" customHeight="1" x14ac:dyDescent="0.3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6"/>
    </row>
    <row r="75" spans="1:12" ht="14.5" customHeight="1" thickBot="1" x14ac:dyDescent="0.35">
      <c r="A75" s="85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86"/>
    </row>
    <row r="76" spans="1:12" ht="15.5" thickBot="1" x14ac:dyDescent="0.45">
      <c r="A76" s="39" t="s">
        <v>99</v>
      </c>
      <c r="B76" s="163" t="s">
        <v>100</v>
      </c>
      <c r="C76" s="164"/>
      <c r="D76" s="164" t="s">
        <v>100</v>
      </c>
      <c r="E76" s="165"/>
      <c r="F76" s="40" t="s">
        <v>17</v>
      </c>
      <c r="G76" s="166">
        <v>325</v>
      </c>
      <c r="H76" s="167">
        <v>325</v>
      </c>
      <c r="I76" s="168">
        <v>180</v>
      </c>
      <c r="J76" s="169">
        <v>180</v>
      </c>
      <c r="K76" s="36"/>
      <c r="L76" s="51">
        <f>K76*I76</f>
        <v>0</v>
      </c>
    </row>
    <row r="77" spans="1:12" ht="15" customHeight="1" x14ac:dyDescent="0.3">
      <c r="A77" s="111" t="s">
        <v>109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3"/>
    </row>
    <row r="78" spans="1:12" ht="14.5" customHeight="1" x14ac:dyDescent="0.3">
      <c r="A78" s="114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6"/>
    </row>
    <row r="79" spans="1:12" ht="15" customHeight="1" thickBot="1" x14ac:dyDescent="0.35">
      <c r="A79" s="85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86"/>
    </row>
    <row r="80" spans="1:12" x14ac:dyDescent="0.4">
      <c r="A80" s="27" t="s">
        <v>236</v>
      </c>
      <c r="B80" s="147" t="s">
        <v>239</v>
      </c>
      <c r="C80" s="148"/>
      <c r="D80" s="148" t="s">
        <v>239</v>
      </c>
      <c r="E80" s="149"/>
      <c r="F80" s="28" t="s">
        <v>11</v>
      </c>
      <c r="G80" s="124">
        <v>245</v>
      </c>
      <c r="H80" s="125">
        <v>245</v>
      </c>
      <c r="I80" s="126">
        <v>137</v>
      </c>
      <c r="J80" s="139">
        <v>146.69999999999999</v>
      </c>
      <c r="K80" s="31"/>
      <c r="L80" s="48">
        <f>K80*I80</f>
        <v>0</v>
      </c>
    </row>
    <row r="81" spans="1:12" x14ac:dyDescent="0.4">
      <c r="A81" s="2" t="s">
        <v>237</v>
      </c>
      <c r="B81" s="99" t="s">
        <v>335</v>
      </c>
      <c r="C81" s="100"/>
      <c r="D81" s="100" t="s">
        <v>240</v>
      </c>
      <c r="E81" s="101"/>
      <c r="F81" s="3" t="s">
        <v>22</v>
      </c>
      <c r="G81" s="109">
        <v>325</v>
      </c>
      <c r="H81" s="110">
        <v>325</v>
      </c>
      <c r="I81" s="92">
        <v>181</v>
      </c>
      <c r="J81" s="138">
        <v>181</v>
      </c>
      <c r="K81" s="29"/>
      <c r="L81" s="49">
        <f>K81*I81</f>
        <v>0</v>
      </c>
    </row>
    <row r="82" spans="1:12" x14ac:dyDescent="0.4">
      <c r="A82" s="32" t="s">
        <v>238</v>
      </c>
      <c r="B82" s="153" t="s">
        <v>335</v>
      </c>
      <c r="C82" s="154"/>
      <c r="D82" s="154" t="s">
        <v>240</v>
      </c>
      <c r="E82" s="155"/>
      <c r="F82" s="33" t="s">
        <v>8</v>
      </c>
      <c r="G82" s="134">
        <v>795</v>
      </c>
      <c r="H82" s="135">
        <v>795</v>
      </c>
      <c r="I82" s="136">
        <v>442</v>
      </c>
      <c r="J82" s="156">
        <v>442</v>
      </c>
      <c r="K82" s="31"/>
      <c r="L82" s="50">
        <f>K82*I82</f>
        <v>0</v>
      </c>
    </row>
    <row r="83" spans="1:12" ht="15" customHeight="1" x14ac:dyDescent="0.3">
      <c r="A83" s="157" t="s">
        <v>101</v>
      </c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9"/>
    </row>
    <row r="84" spans="1:12" ht="14.5" customHeight="1" x14ac:dyDescent="0.3">
      <c r="A84" s="160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2"/>
    </row>
    <row r="85" spans="1:12" x14ac:dyDescent="0.4">
      <c r="A85" s="27" t="s">
        <v>102</v>
      </c>
      <c r="B85" s="147" t="s">
        <v>336</v>
      </c>
      <c r="C85" s="148"/>
      <c r="D85" s="148" t="s">
        <v>105</v>
      </c>
      <c r="E85" s="149"/>
      <c r="F85" s="28" t="s">
        <v>11</v>
      </c>
      <c r="G85" s="124">
        <v>415</v>
      </c>
      <c r="H85" s="125">
        <v>415</v>
      </c>
      <c r="I85" s="126">
        <v>228</v>
      </c>
      <c r="J85" s="139">
        <v>228</v>
      </c>
      <c r="K85" s="29"/>
      <c r="L85" s="49">
        <f>K85*I85</f>
        <v>0</v>
      </c>
    </row>
    <row r="86" spans="1:12" x14ac:dyDescent="0.4">
      <c r="A86" s="2" t="s">
        <v>103</v>
      </c>
      <c r="B86" s="99" t="s">
        <v>337</v>
      </c>
      <c r="C86" s="100"/>
      <c r="D86" s="100" t="s">
        <v>106</v>
      </c>
      <c r="E86" s="101"/>
      <c r="F86" s="3" t="s">
        <v>11</v>
      </c>
      <c r="G86" s="109">
        <v>359</v>
      </c>
      <c r="H86" s="110">
        <v>359</v>
      </c>
      <c r="I86" s="92">
        <v>199</v>
      </c>
      <c r="J86" s="138">
        <v>199</v>
      </c>
      <c r="K86" s="29"/>
      <c r="L86" s="49">
        <f>K86*I86</f>
        <v>0</v>
      </c>
    </row>
    <row r="87" spans="1:12" ht="15.5" thickBot="1" x14ac:dyDescent="0.45">
      <c r="A87" s="32" t="s">
        <v>104</v>
      </c>
      <c r="B87" s="153" t="s">
        <v>338</v>
      </c>
      <c r="C87" s="154"/>
      <c r="D87" s="154" t="s">
        <v>107</v>
      </c>
      <c r="E87" s="155"/>
      <c r="F87" s="33" t="s">
        <v>8</v>
      </c>
      <c r="G87" s="134">
        <v>395</v>
      </c>
      <c r="H87" s="135">
        <v>395</v>
      </c>
      <c r="I87" s="136">
        <v>219</v>
      </c>
      <c r="J87" s="156">
        <v>219</v>
      </c>
      <c r="K87" s="37"/>
      <c r="L87" s="50">
        <f>K87*I87</f>
        <v>0</v>
      </c>
    </row>
    <row r="88" spans="1:12" ht="13" customHeight="1" x14ac:dyDescent="0.3">
      <c r="A88" s="111" t="s">
        <v>108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3"/>
    </row>
    <row r="89" spans="1:12" ht="13" customHeight="1" x14ac:dyDescent="0.3">
      <c r="A89" s="114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6"/>
    </row>
    <row r="90" spans="1:12" ht="13.5" customHeight="1" thickBot="1" x14ac:dyDescent="0.35">
      <c r="A90" s="85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86"/>
    </row>
    <row r="91" spans="1:12" ht="15" customHeight="1" x14ac:dyDescent="0.4">
      <c r="A91" s="41" t="s">
        <v>110</v>
      </c>
      <c r="B91" s="147" t="s">
        <v>339</v>
      </c>
      <c r="C91" s="148"/>
      <c r="D91" s="148" t="s">
        <v>117</v>
      </c>
      <c r="E91" s="149"/>
      <c r="F91" s="28" t="s">
        <v>11</v>
      </c>
      <c r="G91" s="124">
        <v>350</v>
      </c>
      <c r="H91" s="125">
        <v>260</v>
      </c>
      <c r="I91" s="126">
        <v>195</v>
      </c>
      <c r="J91" s="139">
        <v>143</v>
      </c>
      <c r="K91" s="31"/>
      <c r="L91" s="67">
        <f>K91*I91</f>
        <v>0</v>
      </c>
    </row>
    <row r="92" spans="1:12" ht="15" customHeight="1" x14ac:dyDescent="0.4">
      <c r="A92" s="42" t="s">
        <v>111</v>
      </c>
      <c r="B92" s="99" t="s">
        <v>340</v>
      </c>
      <c r="C92" s="100"/>
      <c r="D92" s="100" t="s">
        <v>118</v>
      </c>
      <c r="E92" s="101"/>
      <c r="F92" s="3" t="s">
        <v>17</v>
      </c>
      <c r="G92" s="109">
        <v>323</v>
      </c>
      <c r="H92" s="110">
        <v>281</v>
      </c>
      <c r="I92" s="92">
        <v>180</v>
      </c>
      <c r="J92" s="138">
        <v>156</v>
      </c>
      <c r="K92" s="31"/>
      <c r="L92" s="49">
        <f t="shared" ref="L92:L97" si="4">K92*I92</f>
        <v>0</v>
      </c>
    </row>
    <row r="93" spans="1:12" ht="15" customHeight="1" x14ac:dyDescent="0.4">
      <c r="A93" s="42" t="s">
        <v>112</v>
      </c>
      <c r="B93" s="99" t="s">
        <v>341</v>
      </c>
      <c r="C93" s="100"/>
      <c r="D93" s="100" t="s">
        <v>119</v>
      </c>
      <c r="E93" s="101"/>
      <c r="F93" s="3" t="s">
        <v>8</v>
      </c>
      <c r="G93" s="109">
        <v>292</v>
      </c>
      <c r="H93" s="110">
        <v>179</v>
      </c>
      <c r="I93" s="92">
        <v>162</v>
      </c>
      <c r="J93" s="138">
        <v>99</v>
      </c>
      <c r="K93" s="31"/>
      <c r="L93" s="49">
        <f t="shared" si="4"/>
        <v>0</v>
      </c>
    </row>
    <row r="94" spans="1:12" ht="15" customHeight="1" x14ac:dyDescent="0.4">
      <c r="A94" s="42" t="s">
        <v>113</v>
      </c>
      <c r="B94" s="99" t="s">
        <v>342</v>
      </c>
      <c r="C94" s="100"/>
      <c r="D94" s="100" t="s">
        <v>120</v>
      </c>
      <c r="E94" s="101"/>
      <c r="F94" s="3" t="s">
        <v>27</v>
      </c>
      <c r="G94" s="109">
        <v>210</v>
      </c>
      <c r="H94" s="110">
        <v>198</v>
      </c>
      <c r="I94" s="92">
        <v>117</v>
      </c>
      <c r="J94" s="138">
        <v>110</v>
      </c>
      <c r="K94" s="31"/>
      <c r="L94" s="49">
        <f t="shared" si="4"/>
        <v>0</v>
      </c>
    </row>
    <row r="95" spans="1:12" ht="15" customHeight="1" x14ac:dyDescent="0.4">
      <c r="A95" s="42" t="s">
        <v>114</v>
      </c>
      <c r="B95" s="99" t="s">
        <v>343</v>
      </c>
      <c r="C95" s="100"/>
      <c r="D95" s="100" t="s">
        <v>121</v>
      </c>
      <c r="E95" s="101"/>
      <c r="F95" s="3" t="s">
        <v>17</v>
      </c>
      <c r="G95" s="109">
        <v>265</v>
      </c>
      <c r="H95" s="110">
        <v>245</v>
      </c>
      <c r="I95" s="92">
        <v>148</v>
      </c>
      <c r="J95" s="138">
        <v>110</v>
      </c>
      <c r="K95" s="31"/>
      <c r="L95" s="49">
        <f t="shared" si="4"/>
        <v>0</v>
      </c>
    </row>
    <row r="96" spans="1:12" ht="15" customHeight="1" x14ac:dyDescent="0.4">
      <c r="A96" s="42" t="s">
        <v>115</v>
      </c>
      <c r="B96" s="99" t="s">
        <v>344</v>
      </c>
      <c r="C96" s="100"/>
      <c r="D96" s="100" t="s">
        <v>122</v>
      </c>
      <c r="E96" s="101"/>
      <c r="F96" s="3" t="s">
        <v>22</v>
      </c>
      <c r="G96" s="109">
        <v>400</v>
      </c>
      <c r="H96" s="110">
        <v>360</v>
      </c>
      <c r="I96" s="92">
        <v>223</v>
      </c>
      <c r="J96" s="138">
        <v>200</v>
      </c>
      <c r="K96" s="31"/>
      <c r="L96" s="49">
        <f t="shared" si="4"/>
        <v>0</v>
      </c>
    </row>
    <row r="97" spans="1:12" ht="15" customHeight="1" thickBot="1" x14ac:dyDescent="0.45">
      <c r="A97" s="42" t="s">
        <v>116</v>
      </c>
      <c r="B97" s="99" t="s">
        <v>345</v>
      </c>
      <c r="C97" s="100"/>
      <c r="D97" s="100" t="s">
        <v>123</v>
      </c>
      <c r="E97" s="101"/>
      <c r="F97" s="3" t="s">
        <v>22</v>
      </c>
      <c r="G97" s="109">
        <v>300</v>
      </c>
      <c r="H97" s="110">
        <v>255</v>
      </c>
      <c r="I97" s="92">
        <v>167</v>
      </c>
      <c r="J97" s="138">
        <v>140</v>
      </c>
      <c r="K97" s="31"/>
      <c r="L97" s="49">
        <f t="shared" si="4"/>
        <v>0</v>
      </c>
    </row>
    <row r="98" spans="1:12" ht="15" customHeight="1" x14ac:dyDescent="0.3">
      <c r="A98" s="111" t="s">
        <v>124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3"/>
    </row>
    <row r="99" spans="1:12" ht="14.5" customHeight="1" x14ac:dyDescent="0.3">
      <c r="A99" s="114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6"/>
    </row>
    <row r="100" spans="1:12" ht="14.5" customHeight="1" thickBot="1" x14ac:dyDescent="0.35">
      <c r="A100" s="85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86"/>
    </row>
    <row r="101" spans="1:12" x14ac:dyDescent="0.4">
      <c r="A101" s="27" t="s">
        <v>125</v>
      </c>
      <c r="B101" s="147" t="s">
        <v>126</v>
      </c>
      <c r="C101" s="148"/>
      <c r="D101" s="148" t="s">
        <v>126</v>
      </c>
      <c r="E101" s="149"/>
      <c r="F101" s="28" t="s">
        <v>11</v>
      </c>
      <c r="G101" s="124">
        <v>325</v>
      </c>
      <c r="H101" s="125">
        <v>175</v>
      </c>
      <c r="I101" s="126">
        <v>180</v>
      </c>
      <c r="J101" s="139">
        <v>98</v>
      </c>
      <c r="K101" s="31"/>
      <c r="L101" s="48">
        <f>K101*I101</f>
        <v>0</v>
      </c>
    </row>
    <row r="102" spans="1:12" x14ac:dyDescent="0.4">
      <c r="A102" s="2" t="s">
        <v>129</v>
      </c>
      <c r="B102" s="99" t="s">
        <v>127</v>
      </c>
      <c r="C102" s="100"/>
      <c r="D102" s="100" t="s">
        <v>127</v>
      </c>
      <c r="E102" s="101"/>
      <c r="F102" s="3" t="s">
        <v>17</v>
      </c>
      <c r="G102" s="109">
        <v>215</v>
      </c>
      <c r="H102" s="110">
        <v>145</v>
      </c>
      <c r="I102" s="92">
        <v>120</v>
      </c>
      <c r="J102" s="138" t="s">
        <v>128</v>
      </c>
      <c r="K102" s="29"/>
      <c r="L102" s="49">
        <f t="shared" ref="L102:L107" si="5">K102*I102</f>
        <v>0</v>
      </c>
    </row>
    <row r="103" spans="1:12" x14ac:dyDescent="0.4">
      <c r="A103" s="2" t="s">
        <v>135</v>
      </c>
      <c r="B103" s="99" t="s">
        <v>136</v>
      </c>
      <c r="C103" s="100" t="s">
        <v>136</v>
      </c>
      <c r="D103" s="100" t="s">
        <v>136</v>
      </c>
      <c r="E103" s="101" t="s">
        <v>136</v>
      </c>
      <c r="F103" s="3" t="s">
        <v>22</v>
      </c>
      <c r="G103" s="109">
        <v>315</v>
      </c>
      <c r="H103" s="110">
        <v>145</v>
      </c>
      <c r="I103" s="92">
        <v>175</v>
      </c>
      <c r="J103" s="138" t="s">
        <v>128</v>
      </c>
      <c r="K103" s="29"/>
      <c r="L103" s="49">
        <f t="shared" si="5"/>
        <v>0</v>
      </c>
    </row>
    <row r="104" spans="1:12" x14ac:dyDescent="0.4">
      <c r="A104" s="2" t="s">
        <v>133</v>
      </c>
      <c r="B104" s="99" t="s">
        <v>134</v>
      </c>
      <c r="C104" s="100"/>
      <c r="D104" s="100" t="s">
        <v>22</v>
      </c>
      <c r="E104" s="101">
        <v>295</v>
      </c>
      <c r="F104" s="3" t="s">
        <v>22</v>
      </c>
      <c r="G104" s="109">
        <v>360</v>
      </c>
      <c r="H104" s="110">
        <v>164</v>
      </c>
      <c r="I104" s="92">
        <v>200</v>
      </c>
      <c r="J104" s="138">
        <v>98</v>
      </c>
      <c r="K104" s="29"/>
      <c r="L104" s="49">
        <f t="shared" si="5"/>
        <v>0</v>
      </c>
    </row>
    <row r="105" spans="1:12" x14ac:dyDescent="0.4">
      <c r="A105" s="2" t="s">
        <v>137</v>
      </c>
      <c r="B105" s="99" t="s">
        <v>138</v>
      </c>
      <c r="C105" s="100" t="s">
        <v>132</v>
      </c>
      <c r="D105" s="100" t="s">
        <v>132</v>
      </c>
      <c r="E105" s="101" t="s">
        <v>132</v>
      </c>
      <c r="F105" s="3" t="s">
        <v>22</v>
      </c>
      <c r="G105" s="109">
        <v>385</v>
      </c>
      <c r="H105" s="110">
        <v>98</v>
      </c>
      <c r="I105" s="92">
        <v>214</v>
      </c>
      <c r="J105" s="138">
        <v>98</v>
      </c>
      <c r="K105" s="29"/>
      <c r="L105" s="49">
        <f t="shared" si="5"/>
        <v>0</v>
      </c>
    </row>
    <row r="106" spans="1:12" x14ac:dyDescent="0.4">
      <c r="A106" s="2" t="s">
        <v>131</v>
      </c>
      <c r="B106" s="99" t="s">
        <v>132</v>
      </c>
      <c r="C106" s="100" t="s">
        <v>132</v>
      </c>
      <c r="D106" s="100" t="s">
        <v>132</v>
      </c>
      <c r="E106" s="101" t="s">
        <v>132</v>
      </c>
      <c r="F106" s="3" t="s">
        <v>17</v>
      </c>
      <c r="G106" s="109">
        <v>210</v>
      </c>
      <c r="H106" s="110">
        <v>98</v>
      </c>
      <c r="I106" s="92">
        <v>115</v>
      </c>
      <c r="J106" s="138">
        <v>98</v>
      </c>
      <c r="K106" s="29"/>
      <c r="L106" s="49">
        <f t="shared" si="5"/>
        <v>0</v>
      </c>
    </row>
    <row r="107" spans="1:12" x14ac:dyDescent="0.4">
      <c r="A107" s="32" t="s">
        <v>139</v>
      </c>
      <c r="B107" s="153" t="s">
        <v>140</v>
      </c>
      <c r="C107" s="154"/>
      <c r="D107" s="154" t="s">
        <v>126</v>
      </c>
      <c r="E107" s="155"/>
      <c r="F107" s="33" t="s">
        <v>22</v>
      </c>
      <c r="G107" s="134">
        <v>270</v>
      </c>
      <c r="H107" s="135">
        <v>62.3333333333333</v>
      </c>
      <c r="I107" s="136">
        <v>150</v>
      </c>
      <c r="J107" s="156">
        <v>98</v>
      </c>
      <c r="K107" s="29"/>
      <c r="L107" s="50">
        <f t="shared" si="5"/>
        <v>0</v>
      </c>
    </row>
    <row r="108" spans="1:12" x14ac:dyDescent="0.4">
      <c r="A108" s="32" t="s">
        <v>376</v>
      </c>
      <c r="B108" s="153" t="s">
        <v>377</v>
      </c>
      <c r="C108" s="154"/>
      <c r="D108" s="154" t="s">
        <v>126</v>
      </c>
      <c r="E108" s="155"/>
      <c r="F108" s="33" t="s">
        <v>378</v>
      </c>
      <c r="G108" s="134">
        <v>120</v>
      </c>
      <c r="H108" s="135">
        <v>62.3333333333333</v>
      </c>
      <c r="I108" s="136">
        <v>65</v>
      </c>
      <c r="J108" s="156">
        <v>98</v>
      </c>
      <c r="K108" s="29"/>
      <c r="L108" s="50">
        <f>K108*I108</f>
        <v>0</v>
      </c>
    </row>
    <row r="109" spans="1:12" ht="15" customHeight="1" x14ac:dyDescent="0.3">
      <c r="A109" s="157" t="s">
        <v>155</v>
      </c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9"/>
    </row>
    <row r="110" spans="1:12" ht="15" customHeight="1" x14ac:dyDescent="0.3">
      <c r="A110" s="160"/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2"/>
    </row>
    <row r="111" spans="1:12" x14ac:dyDescent="0.4">
      <c r="A111" s="27" t="s">
        <v>141</v>
      </c>
      <c r="B111" s="147" t="s">
        <v>142</v>
      </c>
      <c r="C111" s="148"/>
      <c r="D111" s="148" t="s">
        <v>142</v>
      </c>
      <c r="E111" s="149"/>
      <c r="F111" s="28" t="s">
        <v>27</v>
      </c>
      <c r="G111" s="109">
        <v>199</v>
      </c>
      <c r="H111" s="110">
        <v>260</v>
      </c>
      <c r="I111" s="126">
        <v>112</v>
      </c>
      <c r="J111" s="139">
        <v>143</v>
      </c>
      <c r="K111" s="29"/>
      <c r="L111" s="49">
        <f>K111*I111</f>
        <v>0</v>
      </c>
    </row>
    <row r="112" spans="1:12" x14ac:dyDescent="0.4">
      <c r="A112" s="2" t="s">
        <v>143</v>
      </c>
      <c r="B112" s="99" t="s">
        <v>144</v>
      </c>
      <c r="C112" s="100"/>
      <c r="D112" s="100" t="s">
        <v>144</v>
      </c>
      <c r="E112" s="101"/>
      <c r="F112" s="28" t="s">
        <v>27</v>
      </c>
      <c r="G112" s="109">
        <v>199</v>
      </c>
      <c r="H112" s="110">
        <v>260</v>
      </c>
      <c r="I112" s="126">
        <v>112</v>
      </c>
      <c r="J112" s="139">
        <v>143</v>
      </c>
      <c r="K112" s="29"/>
      <c r="L112" s="49">
        <f t="shared" ref="L112:L117" si="6">K112*I112</f>
        <v>0</v>
      </c>
    </row>
    <row r="113" spans="1:12" x14ac:dyDescent="0.4">
      <c r="A113" s="2" t="s">
        <v>145</v>
      </c>
      <c r="B113" s="99" t="s">
        <v>146</v>
      </c>
      <c r="C113" s="100"/>
      <c r="D113" s="100" t="s">
        <v>146</v>
      </c>
      <c r="E113" s="101"/>
      <c r="F113" s="28" t="s">
        <v>27</v>
      </c>
      <c r="G113" s="109">
        <v>199</v>
      </c>
      <c r="H113" s="110">
        <v>260</v>
      </c>
      <c r="I113" s="126">
        <v>112</v>
      </c>
      <c r="J113" s="139">
        <v>143</v>
      </c>
      <c r="K113" s="29"/>
      <c r="L113" s="49">
        <f t="shared" si="6"/>
        <v>0</v>
      </c>
    </row>
    <row r="114" spans="1:12" x14ac:dyDescent="0.4">
      <c r="A114" s="2" t="s">
        <v>147</v>
      </c>
      <c r="B114" s="99" t="s">
        <v>148</v>
      </c>
      <c r="C114" s="100"/>
      <c r="D114" s="100" t="s">
        <v>148</v>
      </c>
      <c r="E114" s="101"/>
      <c r="F114" s="28" t="s">
        <v>27</v>
      </c>
      <c r="G114" s="109">
        <v>199</v>
      </c>
      <c r="H114" s="110">
        <v>260</v>
      </c>
      <c r="I114" s="126">
        <v>112</v>
      </c>
      <c r="J114" s="139">
        <v>143</v>
      </c>
      <c r="K114" s="29"/>
      <c r="L114" s="49">
        <f t="shared" si="6"/>
        <v>0</v>
      </c>
    </row>
    <row r="115" spans="1:12" x14ac:dyDescent="0.4">
      <c r="A115" s="2" t="s">
        <v>149</v>
      </c>
      <c r="B115" s="99" t="s">
        <v>150</v>
      </c>
      <c r="C115" s="100"/>
      <c r="D115" s="100" t="s">
        <v>150</v>
      </c>
      <c r="E115" s="101"/>
      <c r="F115" s="28" t="s">
        <v>27</v>
      </c>
      <c r="G115" s="109">
        <v>199</v>
      </c>
      <c r="H115" s="110">
        <v>260</v>
      </c>
      <c r="I115" s="126">
        <v>112</v>
      </c>
      <c r="J115" s="139">
        <v>143</v>
      </c>
      <c r="K115" s="29"/>
      <c r="L115" s="49">
        <f t="shared" si="6"/>
        <v>0</v>
      </c>
    </row>
    <row r="116" spans="1:12" x14ac:dyDescent="0.4">
      <c r="A116" s="2" t="s">
        <v>151</v>
      </c>
      <c r="B116" s="99" t="s">
        <v>152</v>
      </c>
      <c r="C116" s="100"/>
      <c r="D116" s="100" t="s">
        <v>152</v>
      </c>
      <c r="E116" s="101"/>
      <c r="F116" s="28" t="s">
        <v>27</v>
      </c>
      <c r="G116" s="109">
        <v>199</v>
      </c>
      <c r="H116" s="110">
        <v>260</v>
      </c>
      <c r="I116" s="126">
        <v>112</v>
      </c>
      <c r="J116" s="139">
        <v>143</v>
      </c>
      <c r="K116" s="29"/>
      <c r="L116" s="49">
        <f t="shared" si="6"/>
        <v>0</v>
      </c>
    </row>
    <row r="117" spans="1:12" ht="25.5" customHeight="1" thickBot="1" x14ac:dyDescent="0.45">
      <c r="A117" s="32" t="s">
        <v>153</v>
      </c>
      <c r="B117" s="131" t="s">
        <v>390</v>
      </c>
      <c r="C117" s="132"/>
      <c r="D117" s="132" t="s">
        <v>154</v>
      </c>
      <c r="E117" s="133"/>
      <c r="F117" s="28" t="s">
        <v>27</v>
      </c>
      <c r="G117" s="109">
        <v>199</v>
      </c>
      <c r="H117" s="110">
        <v>260</v>
      </c>
      <c r="I117" s="126">
        <v>112</v>
      </c>
      <c r="J117" s="139">
        <v>143</v>
      </c>
      <c r="K117" s="37"/>
      <c r="L117" s="50">
        <f t="shared" si="6"/>
        <v>0</v>
      </c>
    </row>
    <row r="118" spans="1:12" ht="15" customHeight="1" x14ac:dyDescent="0.3">
      <c r="A118" s="111" t="s">
        <v>156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3"/>
    </row>
    <row r="119" spans="1:12" ht="14.5" customHeight="1" x14ac:dyDescent="0.3">
      <c r="A119" s="114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6"/>
    </row>
    <row r="120" spans="1:12" ht="15" customHeight="1" thickBot="1" x14ac:dyDescent="0.35">
      <c r="A120" s="85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86"/>
    </row>
    <row r="121" spans="1:12" x14ac:dyDescent="0.4">
      <c r="A121" s="27" t="s">
        <v>157</v>
      </c>
      <c r="B121" s="147" t="s">
        <v>158</v>
      </c>
      <c r="C121" s="148"/>
      <c r="D121" s="148" t="s">
        <v>158</v>
      </c>
      <c r="E121" s="149"/>
      <c r="F121" s="28" t="s">
        <v>17</v>
      </c>
      <c r="G121" s="124">
        <v>195</v>
      </c>
      <c r="H121" s="125">
        <v>195</v>
      </c>
      <c r="I121" s="126">
        <v>110</v>
      </c>
      <c r="J121" s="139">
        <v>109</v>
      </c>
      <c r="K121" s="31"/>
      <c r="L121" s="48">
        <f>K121*I121</f>
        <v>0</v>
      </c>
    </row>
    <row r="122" spans="1:12" x14ac:dyDescent="0.4">
      <c r="A122" s="2" t="s">
        <v>130</v>
      </c>
      <c r="B122" s="170" t="s">
        <v>160</v>
      </c>
      <c r="C122" s="171"/>
      <c r="D122" s="171"/>
      <c r="E122" s="172"/>
      <c r="F122" s="3" t="s">
        <v>30</v>
      </c>
      <c r="G122" s="109">
        <v>155</v>
      </c>
      <c r="H122" s="110">
        <v>155</v>
      </c>
      <c r="I122" s="92">
        <v>77</v>
      </c>
      <c r="J122" s="138">
        <v>60</v>
      </c>
      <c r="K122" s="29"/>
      <c r="L122" s="49">
        <f>K122*I122</f>
        <v>0</v>
      </c>
    </row>
    <row r="123" spans="1:12" x14ac:dyDescent="0.4">
      <c r="A123" s="2" t="s">
        <v>159</v>
      </c>
      <c r="B123" s="173"/>
      <c r="C123" s="174"/>
      <c r="D123" s="174"/>
      <c r="E123" s="175"/>
      <c r="F123" s="3" t="s">
        <v>22</v>
      </c>
      <c r="G123" s="109">
        <v>395</v>
      </c>
      <c r="H123" s="110">
        <v>395</v>
      </c>
      <c r="I123" s="92">
        <v>220</v>
      </c>
      <c r="J123" s="138">
        <v>220</v>
      </c>
      <c r="K123" s="29"/>
      <c r="L123" s="49">
        <f t="shared" ref="L123" si="7">K123*I123</f>
        <v>0</v>
      </c>
    </row>
    <row r="124" spans="1:12" x14ac:dyDescent="0.4">
      <c r="A124" s="2" t="s">
        <v>161</v>
      </c>
      <c r="B124" s="99" t="s">
        <v>162</v>
      </c>
      <c r="C124" s="100"/>
      <c r="D124" s="100" t="s">
        <v>162</v>
      </c>
      <c r="E124" s="101"/>
      <c r="F124" s="3" t="s">
        <v>11</v>
      </c>
      <c r="G124" s="109">
        <v>325</v>
      </c>
      <c r="H124" s="110">
        <v>275</v>
      </c>
      <c r="I124" s="92">
        <v>180</v>
      </c>
      <c r="J124" s="138">
        <v>155</v>
      </c>
      <c r="K124" s="29"/>
      <c r="L124" s="49">
        <f t="shared" ref="L124:L132" si="8">K124*I124</f>
        <v>0</v>
      </c>
    </row>
    <row r="125" spans="1:12" x14ac:dyDescent="0.4">
      <c r="A125" s="2" t="s">
        <v>52</v>
      </c>
      <c r="B125" s="170" t="s">
        <v>163</v>
      </c>
      <c r="C125" s="171"/>
      <c r="D125" s="171"/>
      <c r="E125" s="172"/>
      <c r="F125" s="3" t="s">
        <v>30</v>
      </c>
      <c r="G125" s="109">
        <v>70</v>
      </c>
      <c r="H125" s="110">
        <v>40</v>
      </c>
      <c r="I125" s="92">
        <v>39</v>
      </c>
      <c r="J125" s="138">
        <v>20</v>
      </c>
      <c r="K125" s="29"/>
      <c r="L125" s="49">
        <f t="shared" si="8"/>
        <v>0</v>
      </c>
    </row>
    <row r="126" spans="1:12" x14ac:dyDescent="0.4">
      <c r="A126" s="2" t="s">
        <v>164</v>
      </c>
      <c r="B126" s="173"/>
      <c r="C126" s="174"/>
      <c r="D126" s="174"/>
      <c r="E126" s="175"/>
      <c r="F126" s="3" t="s">
        <v>17</v>
      </c>
      <c r="G126" s="109">
        <v>260</v>
      </c>
      <c r="H126" s="110">
        <v>215</v>
      </c>
      <c r="I126" s="92">
        <v>145</v>
      </c>
      <c r="J126" s="138">
        <v>120</v>
      </c>
      <c r="K126" s="29"/>
      <c r="L126" s="49">
        <f t="shared" si="8"/>
        <v>0</v>
      </c>
    </row>
    <row r="127" spans="1:12" x14ac:dyDescent="0.4">
      <c r="A127" s="2" t="s">
        <v>165</v>
      </c>
      <c r="B127" s="170" t="s">
        <v>166</v>
      </c>
      <c r="C127" s="171"/>
      <c r="D127" s="171"/>
      <c r="E127" s="172"/>
      <c r="F127" s="3" t="s">
        <v>22</v>
      </c>
      <c r="G127" s="109">
        <v>260</v>
      </c>
      <c r="H127" s="110">
        <v>255</v>
      </c>
      <c r="I127" s="92">
        <v>145</v>
      </c>
      <c r="J127" s="138">
        <v>142</v>
      </c>
      <c r="K127" s="29"/>
      <c r="L127" s="49">
        <f t="shared" si="8"/>
        <v>0</v>
      </c>
    </row>
    <row r="128" spans="1:12" x14ac:dyDescent="0.4">
      <c r="A128" s="2" t="s">
        <v>167</v>
      </c>
      <c r="B128" s="173"/>
      <c r="C128" s="174"/>
      <c r="D128" s="174"/>
      <c r="E128" s="175"/>
      <c r="F128" s="3" t="s">
        <v>17</v>
      </c>
      <c r="G128" s="109">
        <v>435</v>
      </c>
      <c r="H128" s="110">
        <v>435</v>
      </c>
      <c r="I128" s="92">
        <v>245</v>
      </c>
      <c r="J128" s="138">
        <v>242</v>
      </c>
      <c r="K128" s="29"/>
      <c r="L128" s="49">
        <f t="shared" si="8"/>
        <v>0</v>
      </c>
    </row>
    <row r="129" spans="1:12" x14ac:dyDescent="0.4">
      <c r="A129" s="2" t="s">
        <v>168</v>
      </c>
      <c r="B129" s="170" t="s">
        <v>43</v>
      </c>
      <c r="C129" s="171"/>
      <c r="D129" s="171"/>
      <c r="E129" s="172"/>
      <c r="F129" s="3" t="s">
        <v>22</v>
      </c>
      <c r="G129" s="109">
        <v>135</v>
      </c>
      <c r="H129" s="110">
        <v>135</v>
      </c>
      <c r="I129" s="92">
        <v>75</v>
      </c>
      <c r="J129" s="138">
        <v>75</v>
      </c>
      <c r="K129" s="29"/>
      <c r="L129" s="49">
        <f t="shared" si="8"/>
        <v>0</v>
      </c>
    </row>
    <row r="130" spans="1:12" x14ac:dyDescent="0.4">
      <c r="A130" s="2" t="s">
        <v>169</v>
      </c>
      <c r="B130" s="173"/>
      <c r="C130" s="174"/>
      <c r="D130" s="174"/>
      <c r="E130" s="175"/>
      <c r="F130" s="3" t="s">
        <v>17</v>
      </c>
      <c r="G130" s="109">
        <v>245</v>
      </c>
      <c r="H130" s="110">
        <v>245</v>
      </c>
      <c r="I130" s="92">
        <v>136</v>
      </c>
      <c r="J130" s="138">
        <v>136</v>
      </c>
      <c r="K130" s="29"/>
      <c r="L130" s="49">
        <f t="shared" si="8"/>
        <v>0</v>
      </c>
    </row>
    <row r="131" spans="1:12" x14ac:dyDescent="0.4">
      <c r="A131" s="2" t="s">
        <v>170</v>
      </c>
      <c r="B131" s="170" t="s">
        <v>171</v>
      </c>
      <c r="C131" s="171"/>
      <c r="D131" s="171"/>
      <c r="E131" s="172"/>
      <c r="F131" s="3" t="s">
        <v>22</v>
      </c>
      <c r="G131" s="109">
        <v>165</v>
      </c>
      <c r="H131" s="110">
        <v>165</v>
      </c>
      <c r="I131" s="92">
        <v>92</v>
      </c>
      <c r="J131" s="138">
        <v>92</v>
      </c>
      <c r="K131" s="29"/>
      <c r="L131" s="49">
        <f t="shared" si="8"/>
        <v>0</v>
      </c>
    </row>
    <row r="132" spans="1:12" ht="15.5" thickBot="1" x14ac:dyDescent="0.45">
      <c r="A132" s="32" t="s">
        <v>172</v>
      </c>
      <c r="B132" s="180"/>
      <c r="C132" s="181"/>
      <c r="D132" s="181"/>
      <c r="E132" s="182"/>
      <c r="F132" s="33" t="s">
        <v>17</v>
      </c>
      <c r="G132" s="134">
        <v>295</v>
      </c>
      <c r="H132" s="135">
        <v>295</v>
      </c>
      <c r="I132" s="136">
        <v>177</v>
      </c>
      <c r="J132" s="156">
        <v>177</v>
      </c>
      <c r="K132" s="34"/>
      <c r="L132" s="50">
        <f t="shared" si="8"/>
        <v>0</v>
      </c>
    </row>
    <row r="133" spans="1:12" ht="15" customHeight="1" x14ac:dyDescent="0.3">
      <c r="A133" s="111" t="s">
        <v>222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3"/>
    </row>
    <row r="134" spans="1:12" ht="14.5" customHeight="1" x14ac:dyDescent="0.3">
      <c r="A134" s="114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6"/>
    </row>
    <row r="135" spans="1:12" ht="15" customHeight="1" thickBot="1" x14ac:dyDescent="0.35">
      <c r="A135" s="85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86"/>
    </row>
    <row r="136" spans="1:12" x14ac:dyDescent="0.4">
      <c r="A136" s="9" t="s">
        <v>173</v>
      </c>
      <c r="B136" s="176" t="s">
        <v>186</v>
      </c>
      <c r="C136" s="177"/>
      <c r="D136" s="177" t="s">
        <v>186</v>
      </c>
      <c r="E136" s="177"/>
      <c r="F136" s="183" t="s">
        <v>195</v>
      </c>
      <c r="G136" s="178">
        <v>255</v>
      </c>
      <c r="H136" s="178">
        <v>255</v>
      </c>
      <c r="I136" s="179">
        <v>142</v>
      </c>
      <c r="J136" s="179">
        <v>142</v>
      </c>
      <c r="K136" s="31"/>
      <c r="L136" s="48">
        <f t="shared" ref="L136:L145" si="9">K136*I136</f>
        <v>0</v>
      </c>
    </row>
    <row r="137" spans="1:12" x14ac:dyDescent="0.4">
      <c r="A137" s="1" t="s">
        <v>174</v>
      </c>
      <c r="B137" s="187" t="s">
        <v>346</v>
      </c>
      <c r="C137" s="188"/>
      <c r="D137" s="188"/>
      <c r="E137" s="188"/>
      <c r="F137" s="184"/>
      <c r="G137" s="185">
        <v>489</v>
      </c>
      <c r="H137" s="185">
        <v>489</v>
      </c>
      <c r="I137" s="186">
        <v>272</v>
      </c>
      <c r="J137" s="186">
        <v>272</v>
      </c>
      <c r="K137" s="29"/>
      <c r="L137" s="49">
        <f t="shared" si="9"/>
        <v>0</v>
      </c>
    </row>
    <row r="138" spans="1:12" x14ac:dyDescent="0.4">
      <c r="A138" s="1" t="s">
        <v>175</v>
      </c>
      <c r="B138" s="187" t="s">
        <v>187</v>
      </c>
      <c r="C138" s="188"/>
      <c r="D138" s="188" t="s">
        <v>187</v>
      </c>
      <c r="E138" s="188"/>
      <c r="F138" s="184"/>
      <c r="G138" s="185">
        <v>345</v>
      </c>
      <c r="H138" s="185">
        <v>345</v>
      </c>
      <c r="I138" s="186">
        <v>192</v>
      </c>
      <c r="J138" s="186">
        <v>192</v>
      </c>
      <c r="K138" s="29"/>
      <c r="L138" s="49">
        <f t="shared" si="9"/>
        <v>0</v>
      </c>
    </row>
    <row r="139" spans="1:12" x14ac:dyDescent="0.4">
      <c r="A139" s="1" t="s">
        <v>176</v>
      </c>
      <c r="B139" s="187" t="s">
        <v>347</v>
      </c>
      <c r="C139" s="188"/>
      <c r="D139" s="188"/>
      <c r="E139" s="188"/>
      <c r="F139" s="184"/>
      <c r="G139" s="185">
        <v>425</v>
      </c>
      <c r="H139" s="185"/>
      <c r="I139" s="186">
        <v>236</v>
      </c>
      <c r="J139" s="186"/>
      <c r="K139" s="29"/>
      <c r="L139" s="49">
        <f t="shared" si="9"/>
        <v>0</v>
      </c>
    </row>
    <row r="140" spans="1:12" x14ac:dyDescent="0.4">
      <c r="A140" s="1" t="s">
        <v>177</v>
      </c>
      <c r="B140" s="187" t="s">
        <v>348</v>
      </c>
      <c r="C140" s="188"/>
      <c r="D140" s="188"/>
      <c r="E140" s="188"/>
      <c r="F140" s="184"/>
      <c r="G140" s="185">
        <v>476</v>
      </c>
      <c r="H140" s="185"/>
      <c r="I140" s="186">
        <v>265</v>
      </c>
      <c r="J140" s="186"/>
      <c r="K140" s="29"/>
      <c r="L140" s="49">
        <f t="shared" si="9"/>
        <v>0</v>
      </c>
    </row>
    <row r="141" spans="1:12" x14ac:dyDescent="0.4">
      <c r="A141" s="1" t="s">
        <v>178</v>
      </c>
      <c r="B141" s="194" t="s">
        <v>349</v>
      </c>
      <c r="C141" s="195"/>
      <c r="D141" s="195"/>
      <c r="E141" s="196"/>
      <c r="F141" s="204" t="s">
        <v>196</v>
      </c>
      <c r="G141" s="191">
        <v>875</v>
      </c>
      <c r="H141" s="192"/>
      <c r="I141" s="189">
        <v>485</v>
      </c>
      <c r="J141" s="193">
        <v>485</v>
      </c>
      <c r="K141" s="29"/>
      <c r="L141" s="49">
        <f t="shared" si="9"/>
        <v>0</v>
      </c>
    </row>
    <row r="142" spans="1:12" x14ac:dyDescent="0.4">
      <c r="A142" s="1" t="s">
        <v>179</v>
      </c>
      <c r="B142" s="194" t="s">
        <v>188</v>
      </c>
      <c r="C142" s="195"/>
      <c r="D142" s="195" t="s">
        <v>188</v>
      </c>
      <c r="E142" s="196"/>
      <c r="F142" s="204"/>
      <c r="G142" s="191">
        <v>800</v>
      </c>
      <c r="H142" s="192">
        <v>800</v>
      </c>
      <c r="I142" s="189">
        <v>444</v>
      </c>
      <c r="J142" s="193">
        <v>444</v>
      </c>
      <c r="K142" s="29"/>
      <c r="L142" s="49">
        <f t="shared" si="9"/>
        <v>0</v>
      </c>
    </row>
    <row r="143" spans="1:12" x14ac:dyDescent="0.4">
      <c r="A143" s="1" t="s">
        <v>415</v>
      </c>
      <c r="B143" s="194" t="s">
        <v>414</v>
      </c>
      <c r="C143" s="195"/>
      <c r="D143" s="195" t="s">
        <v>188</v>
      </c>
      <c r="E143" s="196"/>
      <c r="F143" s="204"/>
      <c r="G143" s="191">
        <v>944</v>
      </c>
      <c r="H143" s="192">
        <v>800</v>
      </c>
      <c r="I143" s="189">
        <v>525</v>
      </c>
      <c r="J143" s="193">
        <v>444</v>
      </c>
      <c r="K143" s="29"/>
      <c r="L143" s="49">
        <f t="shared" ref="L143" si="10">K143*I143</f>
        <v>0</v>
      </c>
    </row>
    <row r="144" spans="1:12" x14ac:dyDescent="0.4">
      <c r="A144" s="1" t="s">
        <v>374</v>
      </c>
      <c r="B144" s="194" t="s">
        <v>375</v>
      </c>
      <c r="C144" s="205"/>
      <c r="D144" s="205"/>
      <c r="E144" s="206"/>
      <c r="F144" s="204"/>
      <c r="G144" s="191">
        <v>780</v>
      </c>
      <c r="H144" s="192"/>
      <c r="I144" s="189">
        <v>434</v>
      </c>
      <c r="J144" s="190"/>
      <c r="K144" s="29"/>
      <c r="L144" s="49">
        <f t="shared" si="9"/>
        <v>0</v>
      </c>
    </row>
    <row r="145" spans="1:12" ht="15.5" thickBot="1" x14ac:dyDescent="0.45">
      <c r="A145" s="1" t="s">
        <v>200</v>
      </c>
      <c r="B145" s="194" t="s">
        <v>350</v>
      </c>
      <c r="C145" s="195"/>
      <c r="D145" s="195" t="s">
        <v>188</v>
      </c>
      <c r="E145" s="196"/>
      <c r="F145" s="183"/>
      <c r="G145" s="191">
        <v>840</v>
      </c>
      <c r="H145" s="192">
        <v>800</v>
      </c>
      <c r="I145" s="189">
        <v>465</v>
      </c>
      <c r="J145" s="193">
        <v>444</v>
      </c>
      <c r="K145" s="29"/>
      <c r="L145" s="49">
        <f t="shared" si="9"/>
        <v>0</v>
      </c>
    </row>
    <row r="146" spans="1:12" ht="15" customHeight="1" x14ac:dyDescent="0.3">
      <c r="A146" s="111" t="s">
        <v>223</v>
      </c>
      <c r="B146" s="112"/>
      <c r="C146" s="112"/>
      <c r="D146" s="112"/>
      <c r="E146" s="112"/>
      <c r="F146" s="112"/>
      <c r="G146" s="112"/>
      <c r="H146" s="112"/>
      <c r="I146" s="112"/>
      <c r="J146" s="112"/>
      <c r="K146" s="112"/>
      <c r="L146" s="113"/>
    </row>
    <row r="147" spans="1:12" ht="14.5" customHeight="1" x14ac:dyDescent="0.3">
      <c r="A147" s="114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6"/>
    </row>
    <row r="148" spans="1:12" ht="14.5" customHeight="1" thickBot="1" x14ac:dyDescent="0.35">
      <c r="A148" s="85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86"/>
    </row>
    <row r="149" spans="1:12" x14ac:dyDescent="0.4">
      <c r="A149" s="9" t="s">
        <v>180</v>
      </c>
      <c r="B149" s="197" t="s">
        <v>189</v>
      </c>
      <c r="C149" s="198"/>
      <c r="D149" s="198" t="s">
        <v>189</v>
      </c>
      <c r="E149" s="199"/>
      <c r="F149" s="204" t="s">
        <v>197</v>
      </c>
      <c r="G149" s="200">
        <v>1250</v>
      </c>
      <c r="H149" s="201">
        <v>1250</v>
      </c>
      <c r="I149" s="202">
        <v>695</v>
      </c>
      <c r="J149" s="203">
        <v>695</v>
      </c>
      <c r="K149" s="31"/>
      <c r="L149" s="48">
        <f>K149*I149</f>
        <v>0</v>
      </c>
    </row>
    <row r="150" spans="1:12" x14ac:dyDescent="0.4">
      <c r="A150" s="1" t="s">
        <v>181</v>
      </c>
      <c r="B150" s="194" t="s">
        <v>190</v>
      </c>
      <c r="C150" s="195"/>
      <c r="D150" s="195" t="s">
        <v>190</v>
      </c>
      <c r="E150" s="196"/>
      <c r="F150" s="204"/>
      <c r="G150" s="191">
        <v>1250</v>
      </c>
      <c r="H150" s="192">
        <v>1250</v>
      </c>
      <c r="I150" s="189">
        <v>695</v>
      </c>
      <c r="J150" s="193">
        <v>695</v>
      </c>
      <c r="K150" s="29"/>
      <c r="L150" s="48">
        <f t="shared" ref="L150:L158" si="11">K150*I150</f>
        <v>0</v>
      </c>
    </row>
    <row r="151" spans="1:12" x14ac:dyDescent="0.4">
      <c r="A151" s="1" t="s">
        <v>182</v>
      </c>
      <c r="B151" s="194" t="s">
        <v>191</v>
      </c>
      <c r="C151" s="195"/>
      <c r="D151" s="195" t="s">
        <v>191</v>
      </c>
      <c r="E151" s="196"/>
      <c r="F151" s="204"/>
      <c r="G151" s="191">
        <v>1250</v>
      </c>
      <c r="H151" s="192">
        <v>1250</v>
      </c>
      <c r="I151" s="189">
        <v>695</v>
      </c>
      <c r="J151" s="193">
        <v>695</v>
      </c>
      <c r="K151" s="31"/>
      <c r="L151" s="48">
        <f t="shared" si="11"/>
        <v>0</v>
      </c>
    </row>
    <row r="152" spans="1:12" x14ac:dyDescent="0.4">
      <c r="A152" s="1" t="s">
        <v>183</v>
      </c>
      <c r="B152" s="194" t="s">
        <v>192</v>
      </c>
      <c r="C152" s="195"/>
      <c r="D152" s="195" t="s">
        <v>192</v>
      </c>
      <c r="E152" s="196"/>
      <c r="F152" s="204"/>
      <c r="G152" s="191">
        <v>1250</v>
      </c>
      <c r="H152" s="192">
        <v>1250</v>
      </c>
      <c r="I152" s="189">
        <v>695</v>
      </c>
      <c r="J152" s="193">
        <v>695</v>
      </c>
      <c r="K152" s="31"/>
      <c r="L152" s="48">
        <f t="shared" si="11"/>
        <v>0</v>
      </c>
    </row>
    <row r="153" spans="1:12" x14ac:dyDescent="0.4">
      <c r="A153" s="1" t="s">
        <v>423</v>
      </c>
      <c r="B153" s="194" t="s">
        <v>427</v>
      </c>
      <c r="C153" s="195"/>
      <c r="D153" s="195" t="s">
        <v>192</v>
      </c>
      <c r="E153" s="196"/>
      <c r="F153" s="204"/>
      <c r="G153" s="191">
        <v>1235</v>
      </c>
      <c r="H153" s="192">
        <v>1250</v>
      </c>
      <c r="I153" s="189">
        <v>685</v>
      </c>
      <c r="J153" s="193">
        <v>695</v>
      </c>
      <c r="K153" s="31"/>
      <c r="L153" s="48">
        <f t="shared" ref="L153:L154" si="12">K153*I153</f>
        <v>0</v>
      </c>
    </row>
    <row r="154" spans="1:12" x14ac:dyDescent="0.4">
      <c r="A154" s="1" t="s">
        <v>424</v>
      </c>
      <c r="B154" s="194" t="s">
        <v>428</v>
      </c>
      <c r="C154" s="195"/>
      <c r="D154" s="195" t="s">
        <v>192</v>
      </c>
      <c r="E154" s="196"/>
      <c r="F154" s="204"/>
      <c r="G154" s="191">
        <v>1395</v>
      </c>
      <c r="H154" s="192">
        <v>1250</v>
      </c>
      <c r="I154" s="189">
        <v>776</v>
      </c>
      <c r="J154" s="193">
        <v>695</v>
      </c>
      <c r="K154" s="31"/>
      <c r="L154" s="48">
        <f t="shared" si="12"/>
        <v>0</v>
      </c>
    </row>
    <row r="155" spans="1:12" x14ac:dyDescent="0.4">
      <c r="A155" s="1" t="s">
        <v>184</v>
      </c>
      <c r="B155" s="194" t="s">
        <v>193</v>
      </c>
      <c r="C155" s="195"/>
      <c r="D155" s="195" t="s">
        <v>193</v>
      </c>
      <c r="E155" s="196"/>
      <c r="F155" s="204"/>
      <c r="G155" s="191">
        <v>1350</v>
      </c>
      <c r="H155" s="192">
        <v>1250</v>
      </c>
      <c r="I155" s="189">
        <v>750</v>
      </c>
      <c r="J155" s="193">
        <v>695</v>
      </c>
      <c r="K155" s="31"/>
      <c r="L155" s="48">
        <f t="shared" si="11"/>
        <v>0</v>
      </c>
    </row>
    <row r="156" spans="1:12" x14ac:dyDescent="0.4">
      <c r="A156" s="2" t="s">
        <v>185</v>
      </c>
      <c r="B156" s="118" t="s">
        <v>194</v>
      </c>
      <c r="C156" s="244"/>
      <c r="D156" s="244" t="s">
        <v>194</v>
      </c>
      <c r="E156" s="245"/>
      <c r="F156" s="183"/>
      <c r="G156" s="109">
        <v>1350</v>
      </c>
      <c r="H156" s="110">
        <v>1200</v>
      </c>
      <c r="I156" s="92">
        <v>750</v>
      </c>
      <c r="J156" s="138">
        <v>670</v>
      </c>
      <c r="K156" s="31"/>
      <c r="L156" s="48">
        <f t="shared" si="11"/>
        <v>0</v>
      </c>
    </row>
    <row r="157" spans="1:12" ht="45" x14ac:dyDescent="0.4">
      <c r="A157" s="35" t="s">
        <v>380</v>
      </c>
      <c r="B157" s="140" t="s">
        <v>381</v>
      </c>
      <c r="C157" s="207"/>
      <c r="D157" s="207" t="s">
        <v>194</v>
      </c>
      <c r="E157" s="208"/>
      <c r="F157" s="12" t="s">
        <v>382</v>
      </c>
      <c r="G157" s="143">
        <v>1250</v>
      </c>
      <c r="H157" s="144">
        <v>1200</v>
      </c>
      <c r="I157" s="145">
        <v>695</v>
      </c>
      <c r="J157" s="146">
        <v>670</v>
      </c>
      <c r="K157" s="29"/>
      <c r="L157" s="49">
        <f>K157*I157</f>
        <v>0</v>
      </c>
    </row>
    <row r="158" spans="1:12" ht="45.5" thickBot="1" x14ac:dyDescent="0.45">
      <c r="A158" s="35" t="s">
        <v>198</v>
      </c>
      <c r="B158" s="140" t="s">
        <v>351</v>
      </c>
      <c r="C158" s="207"/>
      <c r="D158" s="207" t="s">
        <v>194</v>
      </c>
      <c r="E158" s="208"/>
      <c r="F158" s="12" t="s">
        <v>199</v>
      </c>
      <c r="G158" s="143">
        <v>1525</v>
      </c>
      <c r="H158" s="144">
        <v>1200</v>
      </c>
      <c r="I158" s="145">
        <v>848</v>
      </c>
      <c r="J158" s="146">
        <v>670</v>
      </c>
      <c r="K158" s="69"/>
      <c r="L158" s="51">
        <f t="shared" si="11"/>
        <v>0</v>
      </c>
    </row>
    <row r="159" spans="1:12" ht="15" customHeight="1" x14ac:dyDescent="0.3">
      <c r="A159" s="111" t="s">
        <v>224</v>
      </c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3"/>
    </row>
    <row r="160" spans="1:12" ht="14.5" customHeight="1" x14ac:dyDescent="0.3">
      <c r="A160" s="114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6"/>
    </row>
    <row r="161" spans="1:12" ht="14.5" customHeight="1" thickBot="1" x14ac:dyDescent="0.35">
      <c r="A161" s="85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86"/>
    </row>
    <row r="162" spans="1:12" x14ac:dyDescent="0.4">
      <c r="A162" s="1" t="s">
        <v>201</v>
      </c>
      <c r="B162" s="194" t="s">
        <v>352</v>
      </c>
      <c r="C162" s="205" t="s">
        <v>209</v>
      </c>
      <c r="D162" s="205" t="s">
        <v>209</v>
      </c>
      <c r="E162" s="206" t="s">
        <v>209</v>
      </c>
      <c r="F162" s="234" t="s">
        <v>217</v>
      </c>
      <c r="G162" s="191">
        <v>275</v>
      </c>
      <c r="H162" s="192">
        <v>237</v>
      </c>
      <c r="I162" s="189">
        <v>153</v>
      </c>
      <c r="J162" s="193">
        <v>132</v>
      </c>
      <c r="K162" s="29"/>
      <c r="L162" s="49">
        <f t="shared" ref="L162:L163" si="13">K162*I162</f>
        <v>0</v>
      </c>
    </row>
    <row r="163" spans="1:12" ht="15.5" thickBot="1" x14ac:dyDescent="0.45">
      <c r="A163" s="1" t="s">
        <v>202</v>
      </c>
      <c r="B163" s="194" t="s">
        <v>210</v>
      </c>
      <c r="C163" s="205" t="s">
        <v>210</v>
      </c>
      <c r="D163" s="205" t="s">
        <v>210</v>
      </c>
      <c r="E163" s="206" t="s">
        <v>210</v>
      </c>
      <c r="F163" s="183"/>
      <c r="G163" s="191">
        <v>275</v>
      </c>
      <c r="H163" s="192">
        <v>245</v>
      </c>
      <c r="I163" s="189">
        <v>153</v>
      </c>
      <c r="J163" s="193">
        <v>135</v>
      </c>
      <c r="K163" s="29"/>
      <c r="L163" s="49">
        <f t="shared" si="13"/>
        <v>0</v>
      </c>
    </row>
    <row r="164" spans="1:12" ht="13" x14ac:dyDescent="0.3">
      <c r="A164" s="111" t="s">
        <v>225</v>
      </c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3"/>
    </row>
    <row r="165" spans="1:12" ht="14.5" customHeight="1" x14ac:dyDescent="0.3">
      <c r="A165" s="114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6"/>
    </row>
    <row r="166" spans="1:12" ht="14.5" customHeight="1" thickBot="1" x14ac:dyDescent="0.35">
      <c r="A166" s="85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86"/>
    </row>
    <row r="167" spans="1:12" ht="15" customHeight="1" x14ac:dyDescent="0.4">
      <c r="A167" s="9" t="s">
        <v>203</v>
      </c>
      <c r="B167" s="197" t="s">
        <v>211</v>
      </c>
      <c r="C167" s="235" t="s">
        <v>211</v>
      </c>
      <c r="D167" s="235" t="s">
        <v>211</v>
      </c>
      <c r="E167" s="236" t="s">
        <v>211</v>
      </c>
      <c r="F167" s="255" t="s">
        <v>218</v>
      </c>
      <c r="G167" s="200">
        <v>675</v>
      </c>
      <c r="H167" s="201">
        <v>650</v>
      </c>
      <c r="I167" s="202">
        <v>375</v>
      </c>
      <c r="J167" s="203">
        <v>365</v>
      </c>
      <c r="K167" s="31"/>
      <c r="L167" s="48">
        <f>K167*I167</f>
        <v>0</v>
      </c>
    </row>
    <row r="168" spans="1:12" x14ac:dyDescent="0.4">
      <c r="A168" s="1" t="s">
        <v>204</v>
      </c>
      <c r="B168" s="194" t="s">
        <v>212</v>
      </c>
      <c r="C168" s="205" t="s">
        <v>212</v>
      </c>
      <c r="D168" s="205" t="s">
        <v>212</v>
      </c>
      <c r="E168" s="206" t="s">
        <v>212</v>
      </c>
      <c r="F168" s="204"/>
      <c r="G168" s="191">
        <v>425</v>
      </c>
      <c r="H168" s="192">
        <v>425</v>
      </c>
      <c r="I168" s="189">
        <v>239</v>
      </c>
      <c r="J168" s="193">
        <v>239</v>
      </c>
      <c r="K168" s="29"/>
      <c r="L168" s="49">
        <f t="shared" ref="L168:L175" si="14">K168*I168</f>
        <v>0</v>
      </c>
    </row>
    <row r="169" spans="1:12" x14ac:dyDescent="0.4">
      <c r="A169" s="1" t="s">
        <v>205</v>
      </c>
      <c r="B169" s="194" t="s">
        <v>213</v>
      </c>
      <c r="C169" s="205" t="s">
        <v>213</v>
      </c>
      <c r="D169" s="205" t="s">
        <v>213</v>
      </c>
      <c r="E169" s="206" t="s">
        <v>213</v>
      </c>
      <c r="F169" s="204"/>
      <c r="G169" s="191">
        <v>395</v>
      </c>
      <c r="H169" s="192">
        <v>395</v>
      </c>
      <c r="I169" s="189">
        <v>220</v>
      </c>
      <c r="J169" s="193">
        <v>220</v>
      </c>
      <c r="K169" s="29"/>
      <c r="L169" s="49">
        <f t="shared" si="14"/>
        <v>0</v>
      </c>
    </row>
    <row r="170" spans="1:12" x14ac:dyDescent="0.4">
      <c r="A170" s="1" t="s">
        <v>206</v>
      </c>
      <c r="B170" s="194" t="s">
        <v>214</v>
      </c>
      <c r="C170" s="205" t="s">
        <v>214</v>
      </c>
      <c r="D170" s="205" t="s">
        <v>214</v>
      </c>
      <c r="E170" s="206" t="s">
        <v>214</v>
      </c>
      <c r="F170" s="204"/>
      <c r="G170" s="191">
        <v>395</v>
      </c>
      <c r="H170" s="192">
        <v>395</v>
      </c>
      <c r="I170" s="189">
        <v>220</v>
      </c>
      <c r="J170" s="193">
        <v>220</v>
      </c>
      <c r="K170" s="29"/>
      <c r="L170" s="49">
        <f t="shared" si="14"/>
        <v>0</v>
      </c>
    </row>
    <row r="171" spans="1:12" x14ac:dyDescent="0.4">
      <c r="A171" s="1" t="s">
        <v>207</v>
      </c>
      <c r="B171" s="194" t="s">
        <v>215</v>
      </c>
      <c r="C171" s="205" t="s">
        <v>215</v>
      </c>
      <c r="D171" s="205" t="s">
        <v>215</v>
      </c>
      <c r="E171" s="206" t="s">
        <v>215</v>
      </c>
      <c r="F171" s="204"/>
      <c r="G171" s="191">
        <v>395</v>
      </c>
      <c r="H171" s="192">
        <v>395</v>
      </c>
      <c r="I171" s="189">
        <v>220</v>
      </c>
      <c r="J171" s="193">
        <v>220</v>
      </c>
      <c r="K171" s="29"/>
      <c r="L171" s="49">
        <f t="shared" si="14"/>
        <v>0</v>
      </c>
    </row>
    <row r="172" spans="1:12" ht="16" x14ac:dyDescent="0.4">
      <c r="A172" s="1" t="s">
        <v>208</v>
      </c>
      <c r="B172" s="118" t="s">
        <v>216</v>
      </c>
      <c r="C172" s="119" t="s">
        <v>216</v>
      </c>
      <c r="D172" s="119" t="s">
        <v>216</v>
      </c>
      <c r="E172" s="120" t="s">
        <v>216</v>
      </c>
      <c r="F172" s="204"/>
      <c r="G172" s="109">
        <v>425</v>
      </c>
      <c r="H172" s="110">
        <v>425</v>
      </c>
      <c r="I172" s="92">
        <v>239</v>
      </c>
      <c r="J172" s="138">
        <v>239</v>
      </c>
      <c r="K172" s="29"/>
      <c r="L172" s="49">
        <f t="shared" si="14"/>
        <v>0</v>
      </c>
    </row>
    <row r="173" spans="1:12" ht="16" x14ac:dyDescent="0.4">
      <c r="A173" s="35" t="s">
        <v>425</v>
      </c>
      <c r="B173" s="118" t="s">
        <v>429</v>
      </c>
      <c r="C173" s="119" t="s">
        <v>216</v>
      </c>
      <c r="D173" s="119" t="s">
        <v>216</v>
      </c>
      <c r="E173" s="120" t="s">
        <v>216</v>
      </c>
      <c r="F173" s="204"/>
      <c r="G173" s="109">
        <v>575</v>
      </c>
      <c r="H173" s="110">
        <v>425</v>
      </c>
      <c r="I173" s="92">
        <v>320</v>
      </c>
      <c r="J173" s="138">
        <v>239</v>
      </c>
      <c r="K173" s="29"/>
      <c r="L173" s="49">
        <f t="shared" ref="L173:L174" si="15">K173*I173</f>
        <v>0</v>
      </c>
    </row>
    <row r="174" spans="1:12" x14ac:dyDescent="0.4">
      <c r="A174" s="35" t="s">
        <v>426</v>
      </c>
      <c r="B174" s="99" t="s">
        <v>430</v>
      </c>
      <c r="C174" s="100" t="s">
        <v>216</v>
      </c>
      <c r="D174" s="100" t="s">
        <v>216</v>
      </c>
      <c r="E174" s="101" t="s">
        <v>216</v>
      </c>
      <c r="F174" s="183"/>
      <c r="G174" s="109">
        <v>645</v>
      </c>
      <c r="H174" s="110">
        <v>425</v>
      </c>
      <c r="I174" s="92">
        <v>360</v>
      </c>
      <c r="J174" s="138">
        <v>239</v>
      </c>
      <c r="K174" s="29"/>
      <c r="L174" s="49">
        <f t="shared" si="15"/>
        <v>0</v>
      </c>
    </row>
    <row r="175" spans="1:12" ht="45.5" thickBot="1" x14ac:dyDescent="0.45">
      <c r="A175" s="6" t="s">
        <v>219</v>
      </c>
      <c r="B175" s="237" t="s">
        <v>353</v>
      </c>
      <c r="C175" s="238" t="s">
        <v>216</v>
      </c>
      <c r="D175" s="238" t="s">
        <v>216</v>
      </c>
      <c r="E175" s="239" t="s">
        <v>216</v>
      </c>
      <c r="F175" s="10" t="s">
        <v>220</v>
      </c>
      <c r="G175" s="240">
        <v>645</v>
      </c>
      <c r="H175" s="241">
        <v>425</v>
      </c>
      <c r="I175" s="242">
        <v>359</v>
      </c>
      <c r="J175" s="243">
        <v>239</v>
      </c>
      <c r="K175" s="37"/>
      <c r="L175" s="52">
        <f t="shared" si="14"/>
        <v>0</v>
      </c>
    </row>
    <row r="176" spans="1:12" ht="15" customHeight="1" thickBot="1" x14ac:dyDescent="0.45">
      <c r="A176" s="11"/>
      <c r="B176" s="21"/>
      <c r="C176" s="45"/>
      <c r="D176" s="45"/>
      <c r="E176" s="45"/>
      <c r="G176" s="21"/>
      <c r="H176" s="21"/>
      <c r="I176" s="21"/>
      <c r="J176" s="21"/>
      <c r="K176" s="53"/>
      <c r="L176" s="14"/>
    </row>
    <row r="177" spans="1:12" ht="14.5" customHeight="1" x14ac:dyDescent="0.3">
      <c r="A177" s="209"/>
      <c r="B177" s="249" t="s">
        <v>354</v>
      </c>
      <c r="C177" s="249"/>
      <c r="D177" s="250"/>
      <c r="E177" s="45"/>
      <c r="F177" s="248" t="s">
        <v>355</v>
      </c>
      <c r="G177" s="248"/>
      <c r="H177" s="248"/>
      <c r="I177" s="248"/>
      <c r="J177" s="45"/>
      <c r="K177" s="54">
        <f>K10+K11+K12+K13+K14+K15+K16+K20+K21+K22+K23+K24+K28+K29+K30+K31+K32+K36+K37+K38+K39+K40+K41+K45+K46+K47+K48+K52+K53+K54+K55+K56+K57+K61+K62+K63+K64+K65+K66+K67+K68+K69+K70+K71+K72+K76+K80+K81+K82+K85+K86+K87+K91+K92+K93+K94+K95+K96+K97+K101+K102+K103+K104+K105+K106+K107+K108+K111+K112+K113+K114+K115+K116+K117+K121+K122+K123+K124+K125+K126+K127+K128+K129+K130+K131+K132+K136+K137+K138+K139+K140+K141+K142++K143+K144+K145+K149+K150+K151+K152+K153+K154+K155+K156+K157+K158+K162+K163+K167+K168+K169+K170+K171+K172+K173+K174+K175</f>
        <v>0</v>
      </c>
      <c r="L177" s="14"/>
    </row>
    <row r="178" spans="1:12" ht="14.5" customHeight="1" thickBot="1" x14ac:dyDescent="0.35">
      <c r="A178" s="212"/>
      <c r="B178" s="251"/>
      <c r="C178" s="251"/>
      <c r="D178" s="252"/>
      <c r="E178" s="45"/>
      <c r="F178" s="248" t="s">
        <v>370</v>
      </c>
      <c r="G178" s="248"/>
      <c r="H178" s="248"/>
      <c r="I178" s="248"/>
      <c r="J178" s="45"/>
      <c r="K178" s="68">
        <f>L10+L11+L12+L13+L14+L15+L16+L20+L21+L22+L23+L24+L28+L29+L30+L31+L32+L36+L37+L38+L39+L40+L41+L45+L46+L47+L48+L52+L53+L54+L55+L56+L57+L61+L62+L63+L64+L65+L66+L67+L68+L69+L70+L71+L72+L76+L80+L81+L82+L85+L86+L87+L91+L92+L93+L94+L95+L96+L97+L101+L102+L103+L104+L105+L106+L107+L108+L111+L112+L113+L114+L115+L116+L117+L121+L122+L123+L124+L125+L126+L127+L128+L129+L130+L131+L132+L136+L137+L138+L139+L140+L141+L142+L143+L144+L145+L149+L150+L151+L152+L153+L154+L155+L156+L157+L158++L162+L163+L167+L168+L169+L170+L171+L172+L173+L174+L175</f>
        <v>0</v>
      </c>
      <c r="L178" s="14"/>
    </row>
    <row r="179" spans="1:12" ht="14.5" customHeight="1" thickTop="1" x14ac:dyDescent="0.3">
      <c r="A179" s="212"/>
      <c r="B179" s="251"/>
      <c r="C179" s="251"/>
      <c r="D179" s="252"/>
      <c r="E179" s="45"/>
      <c r="F179" s="45"/>
      <c r="G179" s="248"/>
      <c r="H179" s="248"/>
      <c r="I179" s="248"/>
      <c r="J179" s="45"/>
      <c r="K179" s="54"/>
      <c r="L179" s="14"/>
    </row>
    <row r="180" spans="1:12" ht="15" customHeight="1" thickBot="1" x14ac:dyDescent="0.35">
      <c r="A180" s="215"/>
      <c r="B180" s="253"/>
      <c r="C180" s="253"/>
      <c r="D180" s="254"/>
      <c r="E180" s="45"/>
      <c r="F180" s="248" t="s">
        <v>356</v>
      </c>
      <c r="G180" s="248"/>
      <c r="H180" s="248"/>
      <c r="I180" s="248"/>
      <c r="J180" s="45"/>
      <c r="K180" s="55">
        <f>K178+'Wholesale Prof Order Form'!K107</f>
        <v>0</v>
      </c>
      <c r="L180" s="14"/>
    </row>
    <row r="181" spans="1:12" ht="15" customHeight="1" x14ac:dyDescent="0.4">
      <c r="A181" s="11"/>
      <c r="B181" s="21"/>
      <c r="C181" s="45"/>
      <c r="D181" s="45"/>
      <c r="E181" s="45"/>
      <c r="F181" s="45"/>
      <c r="G181" s="45"/>
      <c r="H181" s="45"/>
      <c r="I181" s="45"/>
      <c r="J181" s="45"/>
      <c r="K181" s="53"/>
      <c r="L181" s="14"/>
    </row>
    <row r="182" spans="1:12" ht="15.5" thickBot="1" x14ac:dyDescent="0.45">
      <c r="A182" s="22"/>
      <c r="B182" s="23"/>
      <c r="C182" s="44"/>
      <c r="D182" s="44"/>
      <c r="E182" s="44"/>
      <c r="F182" s="44"/>
      <c r="G182" s="44"/>
      <c r="H182" s="44"/>
      <c r="I182" s="44"/>
      <c r="J182" s="44"/>
      <c r="K182" s="246" t="s">
        <v>422</v>
      </c>
      <c r="L182" s="247"/>
    </row>
    <row r="183" spans="1:12" x14ac:dyDescent="0.4">
      <c r="A183" s="21"/>
      <c r="B183" s="21"/>
      <c r="C183" s="45"/>
      <c r="D183" s="45"/>
      <c r="E183" s="45"/>
      <c r="F183" s="45"/>
      <c r="G183" s="45"/>
      <c r="H183" s="45"/>
      <c r="I183" s="45"/>
      <c r="J183" s="45"/>
    </row>
    <row r="184" spans="1:12" x14ac:dyDescent="0.4">
      <c r="A184" s="21"/>
      <c r="B184" s="21"/>
      <c r="C184" s="45"/>
      <c r="D184" s="45"/>
      <c r="E184" s="45"/>
      <c r="F184" s="45"/>
      <c r="G184" s="45"/>
      <c r="H184" s="45"/>
      <c r="I184" s="45"/>
      <c r="J184" s="45"/>
    </row>
    <row r="185" spans="1:12" x14ac:dyDescent="0.4">
      <c r="H185" s="38"/>
      <c r="I185" s="38"/>
      <c r="J185" s="38"/>
    </row>
    <row r="186" spans="1:12" x14ac:dyDescent="0.4">
      <c r="H186" s="21"/>
      <c r="I186" s="21"/>
      <c r="J186" s="21"/>
    </row>
    <row r="187" spans="1:12" x14ac:dyDescent="0.4">
      <c r="H187" s="21"/>
      <c r="I187" s="21"/>
      <c r="J187" s="21"/>
    </row>
    <row r="188" spans="1:12" x14ac:dyDescent="0.4">
      <c r="A188" s="21"/>
      <c r="B188" s="21"/>
      <c r="C188" s="21"/>
      <c r="D188" s="21"/>
      <c r="E188" s="21"/>
      <c r="F188" s="21"/>
      <c r="G188" s="21"/>
      <c r="H188" s="21"/>
      <c r="I188" s="21"/>
      <c r="J188" s="21"/>
    </row>
    <row r="189" spans="1:12" x14ac:dyDescent="0.4">
      <c r="A189" s="46"/>
      <c r="B189" s="46"/>
      <c r="C189" s="46"/>
      <c r="D189" s="46"/>
      <c r="E189" s="46"/>
      <c r="F189" s="46"/>
      <c r="G189" s="46"/>
      <c r="H189" s="46"/>
      <c r="I189" s="46"/>
      <c r="J189" s="46"/>
    </row>
    <row r="190" spans="1:12" ht="15" customHeight="1" x14ac:dyDescent="0.4">
      <c r="A190" s="47"/>
      <c r="B190" s="47"/>
      <c r="C190" s="38"/>
      <c r="D190" s="38"/>
      <c r="E190" s="38"/>
      <c r="F190" s="38"/>
      <c r="G190" s="38"/>
      <c r="H190" s="38"/>
      <c r="I190" s="38"/>
      <c r="J190" s="38"/>
    </row>
    <row r="191" spans="1:12" x14ac:dyDescent="0.4">
      <c r="A191" s="47"/>
      <c r="B191" s="47"/>
      <c r="C191" s="38"/>
      <c r="D191" s="38"/>
      <c r="E191" s="38"/>
      <c r="F191" s="38"/>
      <c r="G191" s="38"/>
      <c r="H191" s="38"/>
      <c r="I191" s="38"/>
      <c r="J191" s="38"/>
    </row>
    <row r="192" spans="1:12" x14ac:dyDescent="0.4">
      <c r="A192" s="21"/>
      <c r="B192" s="21"/>
      <c r="C192" s="38"/>
      <c r="D192" s="38"/>
      <c r="E192" s="38"/>
      <c r="F192" s="38"/>
      <c r="G192" s="38"/>
      <c r="H192" s="38"/>
      <c r="I192" s="38"/>
      <c r="J192" s="38"/>
    </row>
    <row r="193" spans="1:10" x14ac:dyDescent="0.4">
      <c r="A193" s="21"/>
      <c r="B193" s="21"/>
      <c r="C193" s="43"/>
      <c r="D193" s="43"/>
      <c r="E193" s="43"/>
      <c r="F193" s="43"/>
      <c r="G193" s="43"/>
      <c r="H193" s="43"/>
      <c r="I193" s="43"/>
      <c r="J193" s="43"/>
    </row>
    <row r="194" spans="1:10" x14ac:dyDescent="0.4">
      <c r="A194" s="38"/>
      <c r="B194" s="38"/>
      <c r="C194" s="38"/>
      <c r="D194" s="38"/>
      <c r="E194" s="38"/>
      <c r="F194" s="38"/>
      <c r="G194" s="38"/>
      <c r="H194" s="38"/>
      <c r="I194" s="38"/>
      <c r="J194" s="38"/>
    </row>
  </sheetData>
  <mergeCells count="389">
    <mergeCell ref="I14:J14"/>
    <mergeCell ref="B153:E153"/>
    <mergeCell ref="B154:E154"/>
    <mergeCell ref="G153:H153"/>
    <mergeCell ref="I153:J153"/>
    <mergeCell ref="G154:H154"/>
    <mergeCell ref="I154:J154"/>
    <mergeCell ref="F167:F174"/>
    <mergeCell ref="B173:E173"/>
    <mergeCell ref="B174:E174"/>
    <mergeCell ref="G173:H173"/>
    <mergeCell ref="I173:J173"/>
    <mergeCell ref="G174:H174"/>
    <mergeCell ref="I174:J174"/>
    <mergeCell ref="B108:E108"/>
    <mergeCell ref="G108:H108"/>
    <mergeCell ref="I108:J108"/>
    <mergeCell ref="B107:E107"/>
    <mergeCell ref="G107:H107"/>
    <mergeCell ref="I107:J107"/>
    <mergeCell ref="B104:E104"/>
    <mergeCell ref="G104:H104"/>
    <mergeCell ref="I104:J104"/>
    <mergeCell ref="B105:E105"/>
    <mergeCell ref="G105:H105"/>
    <mergeCell ref="I105:J105"/>
    <mergeCell ref="B106:E106"/>
    <mergeCell ref="G106:H106"/>
    <mergeCell ref="I106:J106"/>
    <mergeCell ref="B157:E157"/>
    <mergeCell ref="G157:H157"/>
    <mergeCell ref="I157:J157"/>
    <mergeCell ref="B162:E162"/>
    <mergeCell ref="G162:H162"/>
    <mergeCell ref="I162:J162"/>
    <mergeCell ref="B163:E163"/>
    <mergeCell ref="G163:H163"/>
    <mergeCell ref="I163:J163"/>
    <mergeCell ref="G155:H155"/>
    <mergeCell ref="I155:J155"/>
    <mergeCell ref="B156:E156"/>
    <mergeCell ref="G156:H156"/>
    <mergeCell ref="I156:J156"/>
    <mergeCell ref="B151:E151"/>
    <mergeCell ref="K182:L182"/>
    <mergeCell ref="G179:I179"/>
    <mergeCell ref="F177:I177"/>
    <mergeCell ref="F178:I178"/>
    <mergeCell ref="F180:I180"/>
    <mergeCell ref="B177:D180"/>
    <mergeCell ref="F162:F163"/>
    <mergeCell ref="B170:E170"/>
    <mergeCell ref="G170:H170"/>
    <mergeCell ref="I170:J170"/>
    <mergeCell ref="B171:E171"/>
    <mergeCell ref="G171:H171"/>
    <mergeCell ref="I171:J171"/>
    <mergeCell ref="B167:E167"/>
    <mergeCell ref="G167:H167"/>
    <mergeCell ref="A177:A180"/>
    <mergeCell ref="A109:L110"/>
    <mergeCell ref="A118:L120"/>
    <mergeCell ref="A133:L135"/>
    <mergeCell ref="A146:L148"/>
    <mergeCell ref="A159:L161"/>
    <mergeCell ref="A164:L166"/>
    <mergeCell ref="B137:E137"/>
    <mergeCell ref="G139:H139"/>
    <mergeCell ref="I139:J139"/>
    <mergeCell ref="G140:H140"/>
    <mergeCell ref="I140:J140"/>
    <mergeCell ref="B139:E139"/>
    <mergeCell ref="B140:E140"/>
    <mergeCell ref="I169:J169"/>
    <mergeCell ref="B175:E175"/>
    <mergeCell ref="G175:H175"/>
    <mergeCell ref="I175:J175"/>
    <mergeCell ref="B172:E172"/>
    <mergeCell ref="G172:H172"/>
    <mergeCell ref="I172:J172"/>
    <mergeCell ref="A17:L19"/>
    <mergeCell ref="A25:L27"/>
    <mergeCell ref="A33:L35"/>
    <mergeCell ref="A42:L44"/>
    <mergeCell ref="A49:L51"/>
    <mergeCell ref="A58:L60"/>
    <mergeCell ref="A73:L75"/>
    <mergeCell ref="A1:E5"/>
    <mergeCell ref="F1:L1"/>
    <mergeCell ref="F2:H2"/>
    <mergeCell ref="F3:H3"/>
    <mergeCell ref="F4:H4"/>
    <mergeCell ref="F5:H5"/>
    <mergeCell ref="I2:L2"/>
    <mergeCell ref="I3:L3"/>
    <mergeCell ref="I4:L4"/>
    <mergeCell ref="I5:L5"/>
    <mergeCell ref="B64:E64"/>
    <mergeCell ref="G64:H64"/>
    <mergeCell ref="I64:J64"/>
    <mergeCell ref="B65:E65"/>
    <mergeCell ref="G65:H65"/>
    <mergeCell ref="I65:J65"/>
    <mergeCell ref="B62:E62"/>
    <mergeCell ref="I167:J167"/>
    <mergeCell ref="B168:E168"/>
    <mergeCell ref="G168:H168"/>
    <mergeCell ref="I168:J168"/>
    <mergeCell ref="B169:E169"/>
    <mergeCell ref="G150:H150"/>
    <mergeCell ref="I150:J150"/>
    <mergeCell ref="I141:J141"/>
    <mergeCell ref="B142:E142"/>
    <mergeCell ref="G142:H142"/>
    <mergeCell ref="I142:J142"/>
    <mergeCell ref="B141:E141"/>
    <mergeCell ref="G141:H141"/>
    <mergeCell ref="F149:F156"/>
    <mergeCell ref="B158:E158"/>
    <mergeCell ref="G158:H158"/>
    <mergeCell ref="I158:J158"/>
    <mergeCell ref="B145:E145"/>
    <mergeCell ref="B155:E155"/>
    <mergeCell ref="G169:H169"/>
    <mergeCell ref="B144:E144"/>
    <mergeCell ref="G144:H144"/>
    <mergeCell ref="I144:J144"/>
    <mergeCell ref="G151:H151"/>
    <mergeCell ref="I151:J151"/>
    <mergeCell ref="B152:E152"/>
    <mergeCell ref="G152:H152"/>
    <mergeCell ref="I152:J152"/>
    <mergeCell ref="B149:E149"/>
    <mergeCell ref="G149:H149"/>
    <mergeCell ref="I149:J149"/>
    <mergeCell ref="B150:E150"/>
    <mergeCell ref="G145:H145"/>
    <mergeCell ref="I145:J145"/>
    <mergeCell ref="F141:F145"/>
    <mergeCell ref="B143:E143"/>
    <mergeCell ref="G143:H143"/>
    <mergeCell ref="I143:J143"/>
    <mergeCell ref="G132:H132"/>
    <mergeCell ref="I132:J132"/>
    <mergeCell ref="B136:E136"/>
    <mergeCell ref="G136:H136"/>
    <mergeCell ref="I136:J136"/>
    <mergeCell ref="B131:E132"/>
    <mergeCell ref="G130:H130"/>
    <mergeCell ref="I130:J130"/>
    <mergeCell ref="G131:H131"/>
    <mergeCell ref="I131:J131"/>
    <mergeCell ref="B129:E130"/>
    <mergeCell ref="F136:F140"/>
    <mergeCell ref="G137:H137"/>
    <mergeCell ref="I137:J137"/>
    <mergeCell ref="B138:E138"/>
    <mergeCell ref="G138:H138"/>
    <mergeCell ref="I138:J138"/>
    <mergeCell ref="G128:H128"/>
    <mergeCell ref="I128:J128"/>
    <mergeCell ref="G129:H129"/>
    <mergeCell ref="I129:J129"/>
    <mergeCell ref="B127:E128"/>
    <mergeCell ref="G126:H126"/>
    <mergeCell ref="I126:J126"/>
    <mergeCell ref="G127:H127"/>
    <mergeCell ref="I127:J127"/>
    <mergeCell ref="B125:E126"/>
    <mergeCell ref="B124:E124"/>
    <mergeCell ref="G124:H124"/>
    <mergeCell ref="I124:J124"/>
    <mergeCell ref="G125:H125"/>
    <mergeCell ref="I125:J125"/>
    <mergeCell ref="G122:H122"/>
    <mergeCell ref="I122:J122"/>
    <mergeCell ref="B122:E123"/>
    <mergeCell ref="G123:H123"/>
    <mergeCell ref="I123:J123"/>
    <mergeCell ref="B113:E113"/>
    <mergeCell ref="G113:H113"/>
    <mergeCell ref="I113:J113"/>
    <mergeCell ref="B114:E114"/>
    <mergeCell ref="G114:H114"/>
    <mergeCell ref="I114:J114"/>
    <mergeCell ref="B111:E111"/>
    <mergeCell ref="G111:H111"/>
    <mergeCell ref="I111:J111"/>
    <mergeCell ref="B112:E112"/>
    <mergeCell ref="G112:H112"/>
    <mergeCell ref="I112:J112"/>
    <mergeCell ref="B121:E121"/>
    <mergeCell ref="G121:H121"/>
    <mergeCell ref="I121:J121"/>
    <mergeCell ref="B117:E117"/>
    <mergeCell ref="G117:H117"/>
    <mergeCell ref="I117:J117"/>
    <mergeCell ref="B115:E115"/>
    <mergeCell ref="G115:H115"/>
    <mergeCell ref="I115:J115"/>
    <mergeCell ref="B116:E116"/>
    <mergeCell ref="G116:H116"/>
    <mergeCell ref="I116:J116"/>
    <mergeCell ref="I102:J102"/>
    <mergeCell ref="B103:E103"/>
    <mergeCell ref="G103:H103"/>
    <mergeCell ref="I103:J103"/>
    <mergeCell ref="B101:E101"/>
    <mergeCell ref="G101:H101"/>
    <mergeCell ref="I101:J101"/>
    <mergeCell ref="A98:L100"/>
    <mergeCell ref="B96:E96"/>
    <mergeCell ref="G96:H96"/>
    <mergeCell ref="I96:J96"/>
    <mergeCell ref="B97:E97"/>
    <mergeCell ref="G97:H97"/>
    <mergeCell ref="I97:J97"/>
    <mergeCell ref="B102:E102"/>
    <mergeCell ref="G102:H102"/>
    <mergeCell ref="B94:E94"/>
    <mergeCell ref="G94:H94"/>
    <mergeCell ref="I94:J94"/>
    <mergeCell ref="B95:E95"/>
    <mergeCell ref="G95:H95"/>
    <mergeCell ref="I95:J95"/>
    <mergeCell ref="B92:E92"/>
    <mergeCell ref="G92:H92"/>
    <mergeCell ref="I92:J92"/>
    <mergeCell ref="B93:E93"/>
    <mergeCell ref="G93:H93"/>
    <mergeCell ref="I93:J93"/>
    <mergeCell ref="B87:E87"/>
    <mergeCell ref="G87:H87"/>
    <mergeCell ref="I87:J87"/>
    <mergeCell ref="B91:E91"/>
    <mergeCell ref="G91:H91"/>
    <mergeCell ref="I91:J91"/>
    <mergeCell ref="A88:L90"/>
    <mergeCell ref="B85:E85"/>
    <mergeCell ref="G85:H85"/>
    <mergeCell ref="I85:J85"/>
    <mergeCell ref="B86:E86"/>
    <mergeCell ref="G86:H86"/>
    <mergeCell ref="I86:J86"/>
    <mergeCell ref="B81:E81"/>
    <mergeCell ref="G81:H81"/>
    <mergeCell ref="I81:J81"/>
    <mergeCell ref="B82:E82"/>
    <mergeCell ref="G82:H82"/>
    <mergeCell ref="I82:J82"/>
    <mergeCell ref="A83:L84"/>
    <mergeCell ref="B76:E76"/>
    <mergeCell ref="G76:H76"/>
    <mergeCell ref="I76:J76"/>
    <mergeCell ref="B80:E80"/>
    <mergeCell ref="G80:H80"/>
    <mergeCell ref="I80:J80"/>
    <mergeCell ref="B66:E66"/>
    <mergeCell ref="G66:H66"/>
    <mergeCell ref="I66:J66"/>
    <mergeCell ref="A77:L79"/>
    <mergeCell ref="B67:E67"/>
    <mergeCell ref="G67:H67"/>
    <mergeCell ref="I67:J67"/>
    <mergeCell ref="B68:E68"/>
    <mergeCell ref="G68:H68"/>
    <mergeCell ref="I68:J68"/>
    <mergeCell ref="B69:E69"/>
    <mergeCell ref="G69:H69"/>
    <mergeCell ref="I69:J69"/>
    <mergeCell ref="B70:E70"/>
    <mergeCell ref="G70:H70"/>
    <mergeCell ref="I70:J70"/>
    <mergeCell ref="B72:E72"/>
    <mergeCell ref="G72:H72"/>
    <mergeCell ref="I72:J72"/>
    <mergeCell ref="B71:E71"/>
    <mergeCell ref="G71:H71"/>
    <mergeCell ref="I71:J71"/>
    <mergeCell ref="G62:H62"/>
    <mergeCell ref="I62:J62"/>
    <mergeCell ref="B63:E63"/>
    <mergeCell ref="G63:H63"/>
    <mergeCell ref="I63:J63"/>
    <mergeCell ref="B57:E57"/>
    <mergeCell ref="G57:H57"/>
    <mergeCell ref="I57:J57"/>
    <mergeCell ref="B61:E61"/>
    <mergeCell ref="G61:H61"/>
    <mergeCell ref="I61:J61"/>
    <mergeCell ref="B55:E55"/>
    <mergeCell ref="G55:H55"/>
    <mergeCell ref="I55:J55"/>
    <mergeCell ref="B56:E56"/>
    <mergeCell ref="G56:H56"/>
    <mergeCell ref="I56:J56"/>
    <mergeCell ref="B53:E53"/>
    <mergeCell ref="G53:H53"/>
    <mergeCell ref="I53:J53"/>
    <mergeCell ref="B54:E54"/>
    <mergeCell ref="G54:H54"/>
    <mergeCell ref="I54:J54"/>
    <mergeCell ref="B48:E48"/>
    <mergeCell ref="G48:H48"/>
    <mergeCell ref="I48:J48"/>
    <mergeCell ref="B52:E52"/>
    <mergeCell ref="G52:H52"/>
    <mergeCell ref="I52:J52"/>
    <mergeCell ref="B46:E46"/>
    <mergeCell ref="G46:H46"/>
    <mergeCell ref="I46:J46"/>
    <mergeCell ref="B47:E47"/>
    <mergeCell ref="G47:H47"/>
    <mergeCell ref="I47:J47"/>
    <mergeCell ref="B41:E41"/>
    <mergeCell ref="G41:H41"/>
    <mergeCell ref="I41:J41"/>
    <mergeCell ref="B45:E45"/>
    <mergeCell ref="G45:H45"/>
    <mergeCell ref="I45:J45"/>
    <mergeCell ref="B39:E39"/>
    <mergeCell ref="G39:H39"/>
    <mergeCell ref="I39:J39"/>
    <mergeCell ref="B40:E40"/>
    <mergeCell ref="G40:H40"/>
    <mergeCell ref="I40:J40"/>
    <mergeCell ref="B37:E37"/>
    <mergeCell ref="G37:H37"/>
    <mergeCell ref="I37:J37"/>
    <mergeCell ref="B38:E38"/>
    <mergeCell ref="G38:H38"/>
    <mergeCell ref="I38:J38"/>
    <mergeCell ref="B36:E36"/>
    <mergeCell ref="G36:H36"/>
    <mergeCell ref="I36:J36"/>
    <mergeCell ref="B32:E32"/>
    <mergeCell ref="G32:H32"/>
    <mergeCell ref="I32:J32"/>
    <mergeCell ref="B30:E30"/>
    <mergeCell ref="G30:H30"/>
    <mergeCell ref="I30:J30"/>
    <mergeCell ref="B31:E31"/>
    <mergeCell ref="G31:H31"/>
    <mergeCell ref="I31:J31"/>
    <mergeCell ref="B29:E29"/>
    <mergeCell ref="G29:H29"/>
    <mergeCell ref="I29:J29"/>
    <mergeCell ref="B23:E23"/>
    <mergeCell ref="G23:H23"/>
    <mergeCell ref="I23:J23"/>
    <mergeCell ref="B24:E24"/>
    <mergeCell ref="G24:H24"/>
    <mergeCell ref="I24:J24"/>
    <mergeCell ref="G21:H21"/>
    <mergeCell ref="I21:J21"/>
    <mergeCell ref="B22:E22"/>
    <mergeCell ref="G22:H22"/>
    <mergeCell ref="I22:J22"/>
    <mergeCell ref="B20:E20"/>
    <mergeCell ref="G20:H20"/>
    <mergeCell ref="I20:J20"/>
    <mergeCell ref="B28:E28"/>
    <mergeCell ref="G28:H28"/>
    <mergeCell ref="I28:J28"/>
    <mergeCell ref="B21:E21"/>
    <mergeCell ref="I6:J6"/>
    <mergeCell ref="G6:H6"/>
    <mergeCell ref="B6:E6"/>
    <mergeCell ref="G16:H16"/>
    <mergeCell ref="I11:J11"/>
    <mergeCell ref="I12:J12"/>
    <mergeCell ref="I15:J15"/>
    <mergeCell ref="I16:J16"/>
    <mergeCell ref="B10:E10"/>
    <mergeCell ref="B11:E11"/>
    <mergeCell ref="B12:E12"/>
    <mergeCell ref="B15:E15"/>
    <mergeCell ref="B16:E16"/>
    <mergeCell ref="G10:H10"/>
    <mergeCell ref="I10:J10"/>
    <mergeCell ref="G11:H11"/>
    <mergeCell ref="G12:H12"/>
    <mergeCell ref="G15:H15"/>
    <mergeCell ref="A7:L9"/>
    <mergeCell ref="B13:E13"/>
    <mergeCell ref="G13:H13"/>
    <mergeCell ref="I13:J13"/>
    <mergeCell ref="B14:E14"/>
    <mergeCell ref="G14:H14"/>
  </mergeCells>
  <phoneticPr fontId="2" type="noConversion"/>
  <pageMargins left="0.23622047244094491" right="0.23622047244094491" top="0.74803149606299213" bottom="0.6692913385826772" header="0.31496062992125984" footer="0.31496062992125984"/>
  <pageSetup paperSize="9" orientation="portrait" r:id="rId1"/>
  <rowBreaks count="3" manualBreakCount="3">
    <brk id="48" max="16383" man="1"/>
    <brk id="97" max="16383" man="1"/>
    <brk id="14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E53B-4C39-4AD3-83A2-16C6C3A6997B}">
  <dimension ref="A1:L226"/>
  <sheetViews>
    <sheetView view="pageLayout" topLeftCell="A30" zoomScale="85" zoomScaleNormal="100" zoomScalePageLayoutView="85" workbookViewId="0">
      <selection activeCell="K123" sqref="K123"/>
    </sheetView>
  </sheetViews>
  <sheetFormatPr defaultRowHeight="15" x14ac:dyDescent="0.4"/>
  <cols>
    <col min="1" max="1" width="11" style="15" customWidth="1"/>
    <col min="2" max="3" width="8.7265625" style="15"/>
    <col min="4" max="4" width="8.7265625" style="15" customWidth="1"/>
    <col min="5" max="5" width="0.81640625" style="15" customWidth="1"/>
    <col min="6" max="6" width="8.7265625" style="15"/>
    <col min="7" max="7" width="5.1796875" style="15" customWidth="1"/>
    <col min="8" max="8" width="6.453125" style="15" customWidth="1"/>
    <col min="9" max="9" width="5.81640625" style="15" customWidth="1"/>
    <col min="10" max="10" width="9.7265625" style="15" customWidth="1"/>
    <col min="11" max="11" width="12.7265625" style="56" customWidth="1"/>
    <col min="12" max="12" width="12.54296875" style="13" customWidth="1"/>
    <col min="13" max="16384" width="8.7265625" style="15"/>
  </cols>
  <sheetData>
    <row r="1" spans="1:12" ht="14.5" customHeight="1" thickBot="1" x14ac:dyDescent="0.35">
      <c r="A1" s="209"/>
      <c r="B1" s="210"/>
      <c r="C1" s="210"/>
      <c r="D1" s="210"/>
      <c r="E1" s="210"/>
      <c r="F1" s="218" t="s">
        <v>357</v>
      </c>
      <c r="G1" s="219"/>
      <c r="H1" s="219"/>
      <c r="I1" s="219"/>
      <c r="J1" s="219"/>
      <c r="K1" s="219"/>
      <c r="L1" s="220"/>
    </row>
    <row r="2" spans="1:12" ht="14.5" customHeight="1" thickBot="1" x14ac:dyDescent="0.35">
      <c r="A2" s="212"/>
      <c r="B2" s="213"/>
      <c r="C2" s="213"/>
      <c r="D2" s="213"/>
      <c r="E2" s="213"/>
      <c r="F2" s="221" t="s">
        <v>325</v>
      </c>
      <c r="G2" s="222"/>
      <c r="H2" s="222"/>
      <c r="I2" s="225"/>
      <c r="J2" s="226"/>
      <c r="K2" s="226"/>
      <c r="L2" s="227"/>
    </row>
    <row r="3" spans="1:12" ht="14.5" customHeight="1" thickBot="1" x14ac:dyDescent="0.35">
      <c r="A3" s="212"/>
      <c r="B3" s="213"/>
      <c r="C3" s="213"/>
      <c r="D3" s="213"/>
      <c r="E3" s="213"/>
      <c r="F3" s="223" t="s">
        <v>326</v>
      </c>
      <c r="G3" s="224"/>
      <c r="H3" s="224"/>
      <c r="I3" s="228"/>
      <c r="J3" s="229"/>
      <c r="K3" s="229"/>
      <c r="L3" s="230"/>
    </row>
    <row r="4" spans="1:12" ht="14.5" customHeight="1" thickBot="1" x14ac:dyDescent="0.35">
      <c r="A4" s="212"/>
      <c r="B4" s="213"/>
      <c r="C4" s="213"/>
      <c r="D4" s="213"/>
      <c r="E4" s="213"/>
      <c r="F4" s="223" t="s">
        <v>327</v>
      </c>
      <c r="G4" s="224"/>
      <c r="H4" s="224"/>
      <c r="I4" s="228"/>
      <c r="J4" s="229"/>
      <c r="K4" s="229"/>
      <c r="L4" s="230"/>
    </row>
    <row r="5" spans="1:12" ht="14.5" customHeight="1" thickBot="1" x14ac:dyDescent="0.35">
      <c r="A5" s="215"/>
      <c r="B5" s="216"/>
      <c r="C5" s="216"/>
      <c r="D5" s="216"/>
      <c r="E5" s="216"/>
      <c r="F5" s="223" t="s">
        <v>328</v>
      </c>
      <c r="G5" s="224"/>
      <c r="H5" s="224"/>
      <c r="I5" s="231"/>
      <c r="J5" s="232"/>
      <c r="K5" s="232"/>
      <c r="L5" s="233"/>
    </row>
    <row r="6" spans="1:12" ht="13.5" thickBot="1" x14ac:dyDescent="0.35">
      <c r="A6" s="7" t="s">
        <v>0</v>
      </c>
      <c r="B6" s="268" t="s">
        <v>1</v>
      </c>
      <c r="C6" s="269"/>
      <c r="D6" s="269"/>
      <c r="E6" s="270"/>
      <c r="F6" s="20" t="s">
        <v>2</v>
      </c>
      <c r="G6" s="85" t="s">
        <v>241</v>
      </c>
      <c r="H6" s="86" t="s">
        <v>242</v>
      </c>
      <c r="I6" s="85" t="s">
        <v>242</v>
      </c>
      <c r="J6" s="86"/>
      <c r="K6" s="24" t="s">
        <v>322</v>
      </c>
      <c r="L6" s="8" t="s">
        <v>323</v>
      </c>
    </row>
    <row r="7" spans="1:12" ht="14.5" customHeight="1" x14ac:dyDescent="0.3">
      <c r="A7" s="111" t="s">
        <v>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</row>
    <row r="8" spans="1:12" ht="14.5" customHeight="1" x14ac:dyDescent="0.3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6"/>
    </row>
    <row r="9" spans="1:12" ht="14.5" customHeight="1" thickBot="1" x14ac:dyDescent="0.35">
      <c r="A9" s="85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86"/>
    </row>
    <row r="10" spans="1:12" x14ac:dyDescent="0.4">
      <c r="A10" s="27" t="s">
        <v>243</v>
      </c>
      <c r="B10" s="147" t="s">
        <v>7</v>
      </c>
      <c r="C10" s="148"/>
      <c r="D10" s="148" t="s">
        <v>7</v>
      </c>
      <c r="E10" s="149"/>
      <c r="F10" s="28" t="s">
        <v>244</v>
      </c>
      <c r="G10" s="168">
        <f>I10/500</f>
        <v>0.49</v>
      </c>
      <c r="H10" s="262"/>
      <c r="I10" s="124">
        <v>245</v>
      </c>
      <c r="J10" s="263">
        <v>245</v>
      </c>
      <c r="K10" s="58"/>
      <c r="L10" s="48">
        <f>K10*I10</f>
        <v>0</v>
      </c>
    </row>
    <row r="11" spans="1:12" x14ac:dyDescent="0.4">
      <c r="A11" s="2" t="s">
        <v>245</v>
      </c>
      <c r="B11" s="99" t="s">
        <v>10</v>
      </c>
      <c r="C11" s="100"/>
      <c r="D11" s="100" t="s">
        <v>10</v>
      </c>
      <c r="E11" s="101"/>
      <c r="F11" s="3" t="s">
        <v>244</v>
      </c>
      <c r="G11" s="92">
        <f>I11/500</f>
        <v>0.49</v>
      </c>
      <c r="H11" s="93"/>
      <c r="I11" s="109">
        <v>245</v>
      </c>
      <c r="J11" s="264">
        <v>245</v>
      </c>
      <c r="K11" s="57"/>
      <c r="L11" s="48">
        <f>K11*I11</f>
        <v>0</v>
      </c>
    </row>
    <row r="12" spans="1:12" x14ac:dyDescent="0.4">
      <c r="A12" s="2" t="s">
        <v>246</v>
      </c>
      <c r="B12" s="99" t="s">
        <v>12</v>
      </c>
      <c r="C12" s="100"/>
      <c r="D12" s="100" t="s">
        <v>12</v>
      </c>
      <c r="E12" s="101"/>
      <c r="F12" s="3" t="s">
        <v>244</v>
      </c>
      <c r="G12" s="92">
        <f>I12/500</f>
        <v>0.49</v>
      </c>
      <c r="H12" s="93"/>
      <c r="I12" s="109">
        <v>245</v>
      </c>
      <c r="J12" s="264">
        <v>245</v>
      </c>
      <c r="K12" s="58"/>
      <c r="L12" s="48">
        <f>K12*I12</f>
        <v>0</v>
      </c>
    </row>
    <row r="13" spans="1:12" x14ac:dyDescent="0.4">
      <c r="A13" s="2" t="s">
        <v>247</v>
      </c>
      <c r="B13" s="99" t="s">
        <v>14</v>
      </c>
      <c r="C13" s="100"/>
      <c r="D13" s="100" t="s">
        <v>14</v>
      </c>
      <c r="E13" s="101"/>
      <c r="F13" s="3" t="s">
        <v>244</v>
      </c>
      <c r="G13" s="92">
        <f>I13/500</f>
        <v>0.49</v>
      </c>
      <c r="H13" s="93"/>
      <c r="I13" s="109">
        <v>245</v>
      </c>
      <c r="J13" s="264">
        <v>245</v>
      </c>
      <c r="K13" s="58"/>
      <c r="L13" s="48">
        <f>K13*I13</f>
        <v>0</v>
      </c>
    </row>
    <row r="14" spans="1:12" ht="15.5" thickBot="1" x14ac:dyDescent="0.45">
      <c r="A14" s="32" t="s">
        <v>248</v>
      </c>
      <c r="B14" s="153" t="s">
        <v>16</v>
      </c>
      <c r="C14" s="154"/>
      <c r="D14" s="154" t="s">
        <v>16</v>
      </c>
      <c r="E14" s="155"/>
      <c r="F14" s="33" t="s">
        <v>249</v>
      </c>
      <c r="G14" s="136">
        <f>I14/300</f>
        <v>0.98333333333333328</v>
      </c>
      <c r="H14" s="137"/>
      <c r="I14" s="134">
        <v>295</v>
      </c>
      <c r="J14" s="271">
        <v>295</v>
      </c>
      <c r="K14" s="59"/>
      <c r="L14" s="51">
        <f>K14*I14</f>
        <v>0</v>
      </c>
    </row>
    <row r="15" spans="1:12" ht="14.5" customHeight="1" x14ac:dyDescent="0.3">
      <c r="A15" s="111" t="s">
        <v>19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1:12" ht="14.5" customHeight="1" x14ac:dyDescent="0.3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6"/>
    </row>
    <row r="17" spans="1:12" ht="15" customHeight="1" thickBot="1" x14ac:dyDescent="0.35">
      <c r="A17" s="85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86"/>
    </row>
    <row r="18" spans="1:12" x14ac:dyDescent="0.4">
      <c r="A18" s="27" t="s">
        <v>250</v>
      </c>
      <c r="B18" s="147" t="s">
        <v>21</v>
      </c>
      <c r="C18" s="148"/>
      <c r="D18" s="148" t="s">
        <v>21</v>
      </c>
      <c r="E18" s="149"/>
      <c r="F18" s="28" t="s">
        <v>254</v>
      </c>
      <c r="G18" s="126">
        <f>I18/180</f>
        <v>1.4722222222222223</v>
      </c>
      <c r="H18" s="127">
        <f>I18/180</f>
        <v>1.4722222222222223</v>
      </c>
      <c r="I18" s="124">
        <v>265</v>
      </c>
      <c r="J18" s="265">
        <v>265</v>
      </c>
      <c r="K18" s="58"/>
      <c r="L18" s="48">
        <f>K18*I18</f>
        <v>0</v>
      </c>
    </row>
    <row r="19" spans="1:12" x14ac:dyDescent="0.4">
      <c r="A19" s="2" t="s">
        <v>251</v>
      </c>
      <c r="B19" s="99" t="s">
        <v>24</v>
      </c>
      <c r="C19" s="100"/>
      <c r="D19" s="100" t="s">
        <v>24</v>
      </c>
      <c r="E19" s="101"/>
      <c r="F19" s="3" t="s">
        <v>249</v>
      </c>
      <c r="G19" s="92">
        <f>I19/300</f>
        <v>0.95</v>
      </c>
      <c r="H19" s="93">
        <f>I19/180</f>
        <v>1.5833333333333333</v>
      </c>
      <c r="I19" s="109">
        <v>285</v>
      </c>
      <c r="J19" s="267">
        <v>285</v>
      </c>
      <c r="K19" s="58"/>
      <c r="L19" s="48">
        <f>K19*I19</f>
        <v>0</v>
      </c>
    </row>
    <row r="20" spans="1:12" x14ac:dyDescent="0.4">
      <c r="A20" s="2" t="s">
        <v>252</v>
      </c>
      <c r="B20" s="99" t="s">
        <v>26</v>
      </c>
      <c r="C20" s="100"/>
      <c r="D20" s="100" t="s">
        <v>26</v>
      </c>
      <c r="E20" s="101"/>
      <c r="F20" s="3" t="s">
        <v>255</v>
      </c>
      <c r="G20" s="92">
        <f>I20/250</f>
        <v>1.26</v>
      </c>
      <c r="H20" s="93">
        <f>I20/180</f>
        <v>1.75</v>
      </c>
      <c r="I20" s="109">
        <v>315</v>
      </c>
      <c r="J20" s="267">
        <v>315</v>
      </c>
      <c r="K20" s="58"/>
      <c r="L20" s="48">
        <f>K20*I20</f>
        <v>0</v>
      </c>
    </row>
    <row r="21" spans="1:12" ht="15.5" thickBot="1" x14ac:dyDescent="0.45">
      <c r="A21" s="32" t="s">
        <v>253</v>
      </c>
      <c r="B21" s="153" t="s">
        <v>32</v>
      </c>
      <c r="C21" s="154"/>
      <c r="D21" s="154" t="s">
        <v>32</v>
      </c>
      <c r="E21" s="155"/>
      <c r="F21" s="33" t="s">
        <v>254</v>
      </c>
      <c r="G21" s="136">
        <f>I21/180</f>
        <v>1.4388888888888889</v>
      </c>
      <c r="H21" s="137">
        <f>I21/180</f>
        <v>1.4388888888888889</v>
      </c>
      <c r="I21" s="134">
        <v>259</v>
      </c>
      <c r="J21" s="266">
        <v>259</v>
      </c>
      <c r="K21" s="59"/>
      <c r="L21" s="51">
        <f>K21*I21</f>
        <v>0</v>
      </c>
    </row>
    <row r="22" spans="1:12" ht="14.5" customHeight="1" x14ac:dyDescent="0.3">
      <c r="A22" s="111" t="s">
        <v>33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3"/>
    </row>
    <row r="23" spans="1:12" ht="14.5" customHeight="1" x14ac:dyDescent="0.3">
      <c r="A23" s="114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6"/>
    </row>
    <row r="24" spans="1:12" ht="15" customHeight="1" thickBot="1" x14ac:dyDescent="0.35">
      <c r="A24" s="85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86"/>
    </row>
    <row r="25" spans="1:12" x14ac:dyDescent="0.4">
      <c r="A25" s="27" t="s">
        <v>256</v>
      </c>
      <c r="B25" s="147" t="s">
        <v>39</v>
      </c>
      <c r="C25" s="148"/>
      <c r="D25" s="148" t="s">
        <v>39</v>
      </c>
      <c r="E25" s="149"/>
      <c r="F25" s="28" t="s">
        <v>249</v>
      </c>
      <c r="G25" s="168">
        <f>I25/300</f>
        <v>0.98333333333333328</v>
      </c>
      <c r="H25" s="262">
        <f>I25/180</f>
        <v>1.6388888888888888</v>
      </c>
      <c r="I25" s="124">
        <v>295</v>
      </c>
      <c r="J25" s="263">
        <v>295</v>
      </c>
      <c r="K25" s="61"/>
      <c r="L25" s="48">
        <f>K25*I25</f>
        <v>0</v>
      </c>
    </row>
    <row r="26" spans="1:12" x14ac:dyDescent="0.4">
      <c r="A26" s="2" t="s">
        <v>257</v>
      </c>
      <c r="B26" s="99" t="s">
        <v>40</v>
      </c>
      <c r="C26" s="100"/>
      <c r="D26" s="100" t="s">
        <v>40</v>
      </c>
      <c r="E26" s="101"/>
      <c r="F26" s="3" t="s">
        <v>255</v>
      </c>
      <c r="G26" s="92">
        <f>I26/250</f>
        <v>1.26</v>
      </c>
      <c r="H26" s="93">
        <f>I26/180</f>
        <v>1.75</v>
      </c>
      <c r="I26" s="109">
        <v>315</v>
      </c>
      <c r="J26" s="264">
        <v>315</v>
      </c>
      <c r="K26" s="57"/>
      <c r="L26" s="49">
        <f>K26*I26</f>
        <v>0</v>
      </c>
    </row>
    <row r="27" spans="1:12" x14ac:dyDescent="0.4">
      <c r="A27" s="2" t="s">
        <v>258</v>
      </c>
      <c r="B27" s="99" t="s">
        <v>42</v>
      </c>
      <c r="C27" s="100"/>
      <c r="D27" s="100" t="s">
        <v>42</v>
      </c>
      <c r="E27" s="101"/>
      <c r="F27" s="3" t="s">
        <v>254</v>
      </c>
      <c r="G27" s="92">
        <f>I27/180</f>
        <v>1.6388888888888888</v>
      </c>
      <c r="H27" s="93">
        <f>I27/180</f>
        <v>1.6388888888888888</v>
      </c>
      <c r="I27" s="109">
        <v>295</v>
      </c>
      <c r="J27" s="264">
        <v>297</v>
      </c>
      <c r="K27" s="57"/>
      <c r="L27" s="49">
        <f>K27*I27</f>
        <v>0</v>
      </c>
    </row>
    <row r="28" spans="1:12" ht="15.5" thickBot="1" x14ac:dyDescent="0.45">
      <c r="A28" s="32" t="s">
        <v>259</v>
      </c>
      <c r="B28" s="153" t="s">
        <v>43</v>
      </c>
      <c r="C28" s="154"/>
      <c r="D28" s="154" t="s">
        <v>43</v>
      </c>
      <c r="E28" s="155"/>
      <c r="F28" s="33" t="s">
        <v>255</v>
      </c>
      <c r="G28" s="136">
        <f>I28/250</f>
        <v>1.3</v>
      </c>
      <c r="H28" s="137">
        <f>I28/180</f>
        <v>1.8055555555555556</v>
      </c>
      <c r="I28" s="134">
        <v>325</v>
      </c>
      <c r="J28" s="271">
        <v>325</v>
      </c>
      <c r="K28" s="62"/>
      <c r="L28" s="50">
        <f>K28*I28</f>
        <v>0</v>
      </c>
    </row>
    <row r="29" spans="1:12" ht="14.5" customHeight="1" x14ac:dyDescent="0.3">
      <c r="A29" s="111" t="s">
        <v>45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3"/>
    </row>
    <row r="30" spans="1:12" ht="14.5" customHeight="1" x14ac:dyDescent="0.3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6"/>
    </row>
    <row r="31" spans="1:12" ht="15" customHeight="1" thickBot="1" x14ac:dyDescent="0.35">
      <c r="A31" s="85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86"/>
    </row>
    <row r="32" spans="1:12" x14ac:dyDescent="0.4">
      <c r="A32" s="2" t="s">
        <v>260</v>
      </c>
      <c r="B32" s="99" t="s">
        <v>53</v>
      </c>
      <c r="C32" s="100"/>
      <c r="D32" s="100" t="s">
        <v>53</v>
      </c>
      <c r="E32" s="101"/>
      <c r="F32" s="3" t="s">
        <v>255</v>
      </c>
      <c r="G32" s="92">
        <f>I32/250</f>
        <v>1.34</v>
      </c>
      <c r="H32" s="93">
        <v>545</v>
      </c>
      <c r="I32" s="109">
        <v>335</v>
      </c>
      <c r="J32" s="264">
        <v>335</v>
      </c>
      <c r="K32" s="57"/>
      <c r="L32" s="48">
        <f t="shared" ref="L32:L36" si="0">K32*I32</f>
        <v>0</v>
      </c>
    </row>
    <row r="33" spans="1:12" x14ac:dyDescent="0.4">
      <c r="A33" s="2" t="s">
        <v>261</v>
      </c>
      <c r="B33" s="99" t="s">
        <v>265</v>
      </c>
      <c r="C33" s="100"/>
      <c r="D33" s="100" t="s">
        <v>265</v>
      </c>
      <c r="E33" s="101"/>
      <c r="F33" s="3" t="s">
        <v>255</v>
      </c>
      <c r="G33" s="92">
        <f>I33/250</f>
        <v>3.18</v>
      </c>
      <c r="H33" s="93">
        <v>270</v>
      </c>
      <c r="I33" s="109">
        <v>795</v>
      </c>
      <c r="J33" s="264">
        <v>795</v>
      </c>
      <c r="K33" s="57"/>
      <c r="L33" s="48">
        <f t="shared" si="0"/>
        <v>0</v>
      </c>
    </row>
    <row r="34" spans="1:12" x14ac:dyDescent="0.4">
      <c r="A34" s="2" t="s">
        <v>262</v>
      </c>
      <c r="B34" s="99" t="s">
        <v>56</v>
      </c>
      <c r="C34" s="100"/>
      <c r="D34" s="100" t="s">
        <v>56</v>
      </c>
      <c r="E34" s="101"/>
      <c r="F34" s="3" t="s">
        <v>254</v>
      </c>
      <c r="G34" s="92">
        <f>I34/180</f>
        <v>2.75</v>
      </c>
      <c r="H34" s="93">
        <v>430</v>
      </c>
      <c r="I34" s="109">
        <v>495</v>
      </c>
      <c r="J34" s="264">
        <v>495</v>
      </c>
      <c r="K34" s="57"/>
      <c r="L34" s="48">
        <f t="shared" si="0"/>
        <v>0</v>
      </c>
    </row>
    <row r="35" spans="1:12" x14ac:dyDescent="0.4">
      <c r="A35" s="2" t="s">
        <v>263</v>
      </c>
      <c r="B35" s="99" t="s">
        <v>57</v>
      </c>
      <c r="C35" s="100"/>
      <c r="D35" s="100" t="s">
        <v>57</v>
      </c>
      <c r="E35" s="101"/>
      <c r="F35" s="3" t="s">
        <v>254</v>
      </c>
      <c r="G35" s="92">
        <f>I35/180</f>
        <v>1.7777777777777777</v>
      </c>
      <c r="H35" s="93">
        <v>330</v>
      </c>
      <c r="I35" s="109">
        <v>320</v>
      </c>
      <c r="J35" s="264">
        <v>320</v>
      </c>
      <c r="K35" s="57"/>
      <c r="L35" s="48">
        <f t="shared" si="0"/>
        <v>0</v>
      </c>
    </row>
    <row r="36" spans="1:12" ht="29" customHeight="1" thickBot="1" x14ac:dyDescent="0.35">
      <c r="A36" s="35" t="s">
        <v>264</v>
      </c>
      <c r="B36" s="140" t="s">
        <v>58</v>
      </c>
      <c r="C36" s="141"/>
      <c r="D36" s="141" t="s">
        <v>58</v>
      </c>
      <c r="E36" s="142"/>
      <c r="F36" s="33" t="s">
        <v>255</v>
      </c>
      <c r="G36" s="145">
        <f>I36/250</f>
        <v>2.92</v>
      </c>
      <c r="H36" s="272">
        <v>269</v>
      </c>
      <c r="I36" s="143">
        <v>730</v>
      </c>
      <c r="J36" s="273">
        <v>730</v>
      </c>
      <c r="K36" s="63"/>
      <c r="L36" s="51">
        <f t="shared" si="0"/>
        <v>0</v>
      </c>
    </row>
    <row r="37" spans="1:12" ht="15" customHeight="1" x14ac:dyDescent="0.3">
      <c r="A37" s="111" t="s">
        <v>60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3"/>
    </row>
    <row r="38" spans="1:12" ht="14.5" customHeight="1" x14ac:dyDescent="0.3">
      <c r="A38" s="114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6"/>
    </row>
    <row r="39" spans="1:12" ht="15" customHeight="1" thickBot="1" x14ac:dyDescent="0.35">
      <c r="A39" s="85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86"/>
    </row>
    <row r="40" spans="1:12" x14ac:dyDescent="0.4">
      <c r="A40" s="27" t="s">
        <v>266</v>
      </c>
      <c r="B40" s="147" t="s">
        <v>273</v>
      </c>
      <c r="C40" s="148" t="s">
        <v>273</v>
      </c>
      <c r="D40" s="148" t="s">
        <v>273</v>
      </c>
      <c r="E40" s="149" t="s">
        <v>273</v>
      </c>
      <c r="F40" s="28" t="s">
        <v>388</v>
      </c>
      <c r="G40" s="126">
        <f>I40/450</f>
        <v>1.1666666666666667</v>
      </c>
      <c r="H40" s="127">
        <v>310</v>
      </c>
      <c r="I40" s="124">
        <v>525</v>
      </c>
      <c r="J40" s="263">
        <v>173</v>
      </c>
      <c r="K40" s="58"/>
      <c r="L40" s="48">
        <f>K40*I40</f>
        <v>0</v>
      </c>
    </row>
    <row r="41" spans="1:12" x14ac:dyDescent="0.4">
      <c r="A41" s="2" t="s">
        <v>267</v>
      </c>
      <c r="B41" s="99" t="s">
        <v>72</v>
      </c>
      <c r="C41" s="100" t="s">
        <v>72</v>
      </c>
      <c r="D41" s="100" t="s">
        <v>72</v>
      </c>
      <c r="E41" s="101" t="s">
        <v>72</v>
      </c>
      <c r="F41" s="3" t="s">
        <v>249</v>
      </c>
      <c r="G41" s="92">
        <f>I41/300</f>
        <v>1.33</v>
      </c>
      <c r="H41" s="93">
        <v>540</v>
      </c>
      <c r="I41" s="109">
        <v>399</v>
      </c>
      <c r="J41" s="264">
        <v>300</v>
      </c>
      <c r="K41" s="57"/>
      <c r="L41" s="49">
        <f>K41*I41</f>
        <v>0</v>
      </c>
    </row>
    <row r="42" spans="1:12" ht="30" customHeight="1" x14ac:dyDescent="0.3">
      <c r="A42" s="1" t="s">
        <v>268</v>
      </c>
      <c r="B42" s="194" t="s">
        <v>358</v>
      </c>
      <c r="C42" s="205" t="s">
        <v>274</v>
      </c>
      <c r="D42" s="205" t="s">
        <v>274</v>
      </c>
      <c r="E42" s="206" t="s">
        <v>274</v>
      </c>
      <c r="F42" s="3" t="s">
        <v>275</v>
      </c>
      <c r="G42" s="189">
        <f>I42/5</f>
        <v>75</v>
      </c>
      <c r="H42" s="190">
        <v>664</v>
      </c>
      <c r="I42" s="191">
        <v>375</v>
      </c>
      <c r="J42" s="274">
        <v>369</v>
      </c>
      <c r="K42" s="64"/>
      <c r="L42" s="49">
        <f>K42*I42</f>
        <v>0</v>
      </c>
    </row>
    <row r="43" spans="1:12" x14ac:dyDescent="0.4">
      <c r="A43" s="2" t="s">
        <v>269</v>
      </c>
      <c r="B43" s="99" t="s">
        <v>73</v>
      </c>
      <c r="C43" s="100" t="s">
        <v>73</v>
      </c>
      <c r="D43" s="100" t="s">
        <v>73</v>
      </c>
      <c r="E43" s="101" t="s">
        <v>73</v>
      </c>
      <c r="F43" s="3" t="s">
        <v>255</v>
      </c>
      <c r="G43" s="92">
        <f>I43/250</f>
        <v>3.52</v>
      </c>
      <c r="H43" s="93">
        <v>439</v>
      </c>
      <c r="I43" s="109">
        <v>880</v>
      </c>
      <c r="J43" s="264">
        <v>244</v>
      </c>
      <c r="K43" s="57"/>
      <c r="L43" s="49">
        <f>K43*I43</f>
        <v>0</v>
      </c>
    </row>
    <row r="44" spans="1:12" ht="17" customHeight="1" thickBot="1" x14ac:dyDescent="0.45">
      <c r="A44" s="32" t="s">
        <v>270</v>
      </c>
      <c r="B44" s="153" t="s">
        <v>74</v>
      </c>
      <c r="C44" s="154" t="s">
        <v>74</v>
      </c>
      <c r="D44" s="154" t="s">
        <v>74</v>
      </c>
      <c r="E44" s="155" t="s">
        <v>74</v>
      </c>
      <c r="F44" s="33" t="s">
        <v>255</v>
      </c>
      <c r="G44" s="136">
        <f>I44/250</f>
        <v>8.48</v>
      </c>
      <c r="H44" s="137">
        <v>439</v>
      </c>
      <c r="I44" s="134">
        <v>2120</v>
      </c>
      <c r="J44" s="271">
        <v>244</v>
      </c>
      <c r="K44" s="60"/>
      <c r="L44" s="50">
        <f>K44*I44</f>
        <v>0</v>
      </c>
    </row>
    <row r="45" spans="1:12" ht="17" customHeight="1" x14ac:dyDescent="0.3">
      <c r="A45" s="111" t="s">
        <v>60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3"/>
    </row>
    <row r="46" spans="1:12" ht="13" x14ac:dyDescent="0.3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6"/>
    </row>
    <row r="47" spans="1:12" ht="14.5" customHeight="1" thickBot="1" x14ac:dyDescent="0.35">
      <c r="A47" s="85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86"/>
    </row>
    <row r="48" spans="1:12" ht="17" customHeight="1" x14ac:dyDescent="0.4">
      <c r="A48" s="27" t="s">
        <v>271</v>
      </c>
      <c r="B48" s="147" t="s">
        <v>75</v>
      </c>
      <c r="C48" s="148" t="s">
        <v>75</v>
      </c>
      <c r="D48" s="148" t="s">
        <v>75</v>
      </c>
      <c r="E48" s="149" t="s">
        <v>75</v>
      </c>
      <c r="F48" s="28" t="s">
        <v>255</v>
      </c>
      <c r="G48" s="126">
        <f>I48/250</f>
        <v>2.16</v>
      </c>
      <c r="H48" s="127">
        <v>439</v>
      </c>
      <c r="I48" s="124">
        <v>540</v>
      </c>
      <c r="J48" s="263">
        <v>244</v>
      </c>
      <c r="K48" s="58"/>
      <c r="L48" s="48">
        <f t="shared" ref="L48:L54" si="1">K48*I48</f>
        <v>0</v>
      </c>
    </row>
    <row r="49" spans="1:12" ht="14.5" customHeight="1" x14ac:dyDescent="0.4">
      <c r="A49" s="2" t="s">
        <v>272</v>
      </c>
      <c r="B49" s="99" t="s">
        <v>77</v>
      </c>
      <c r="C49" s="100" t="s">
        <v>77</v>
      </c>
      <c r="D49" s="100" t="s">
        <v>77</v>
      </c>
      <c r="E49" s="101" t="s">
        <v>77</v>
      </c>
      <c r="F49" s="3" t="s">
        <v>255</v>
      </c>
      <c r="G49" s="92">
        <f>I49/250</f>
        <v>3.24</v>
      </c>
      <c r="H49" s="93">
        <v>439</v>
      </c>
      <c r="I49" s="109">
        <v>810</v>
      </c>
      <c r="J49" s="264">
        <v>244</v>
      </c>
      <c r="K49" s="57"/>
      <c r="L49" s="49">
        <f t="shared" si="1"/>
        <v>0</v>
      </c>
    </row>
    <row r="50" spans="1:12" x14ac:dyDescent="0.4">
      <c r="A50" s="2" t="s">
        <v>276</v>
      </c>
      <c r="B50" s="99" t="s">
        <v>76</v>
      </c>
      <c r="C50" s="100"/>
      <c r="D50" s="100" t="s">
        <v>76</v>
      </c>
      <c r="E50" s="101"/>
      <c r="F50" s="3" t="s">
        <v>255</v>
      </c>
      <c r="G50" s="92">
        <f>I50/250</f>
        <v>1.98</v>
      </c>
      <c r="H50" s="93">
        <v>430</v>
      </c>
      <c r="I50" s="109">
        <v>495</v>
      </c>
      <c r="J50" s="264">
        <v>495</v>
      </c>
      <c r="K50" s="57"/>
      <c r="L50" s="49">
        <f t="shared" si="1"/>
        <v>0</v>
      </c>
    </row>
    <row r="51" spans="1:12" ht="29.5" customHeight="1" x14ac:dyDescent="0.3">
      <c r="A51" s="1" t="s">
        <v>277</v>
      </c>
      <c r="B51" s="194" t="s">
        <v>82</v>
      </c>
      <c r="C51" s="205"/>
      <c r="D51" s="205" t="s">
        <v>78</v>
      </c>
      <c r="E51" s="206"/>
      <c r="F51" s="3" t="s">
        <v>22</v>
      </c>
      <c r="G51" s="189">
        <f>I51/50</f>
        <v>5.72</v>
      </c>
      <c r="H51" s="190">
        <v>394</v>
      </c>
      <c r="I51" s="191">
        <v>286</v>
      </c>
      <c r="J51" s="274">
        <v>286</v>
      </c>
      <c r="K51" s="64"/>
      <c r="L51" s="49">
        <f t="shared" si="1"/>
        <v>0</v>
      </c>
    </row>
    <row r="52" spans="1:12" x14ac:dyDescent="0.4">
      <c r="A52" s="2" t="s">
        <v>278</v>
      </c>
      <c r="B52" s="99" t="s">
        <v>42</v>
      </c>
      <c r="C52" s="100"/>
      <c r="D52" s="100" t="s">
        <v>42</v>
      </c>
      <c r="E52" s="101"/>
      <c r="F52" s="3" t="s">
        <v>254</v>
      </c>
      <c r="G52" s="92">
        <f>I52/180</f>
        <v>2.1888888888888891</v>
      </c>
      <c r="H52" s="93" t="s">
        <v>80</v>
      </c>
      <c r="I52" s="109">
        <v>394</v>
      </c>
      <c r="J52" s="264">
        <v>394</v>
      </c>
      <c r="K52" s="57"/>
      <c r="L52" s="49">
        <f t="shared" si="1"/>
        <v>0</v>
      </c>
    </row>
    <row r="53" spans="1:12" x14ac:dyDescent="0.4">
      <c r="A53" s="2" t="s">
        <v>279</v>
      </c>
      <c r="B53" s="99" t="s">
        <v>57</v>
      </c>
      <c r="C53" s="100"/>
      <c r="D53" s="100" t="s">
        <v>57</v>
      </c>
      <c r="E53" s="101"/>
      <c r="F53" s="3" t="s">
        <v>254</v>
      </c>
      <c r="G53" s="92">
        <f>I53/180</f>
        <v>2.1888888888888891</v>
      </c>
      <c r="H53" s="93">
        <v>395</v>
      </c>
      <c r="I53" s="109">
        <v>394</v>
      </c>
      <c r="J53" s="264">
        <v>394</v>
      </c>
      <c r="K53" s="57"/>
      <c r="L53" s="49">
        <f t="shared" si="1"/>
        <v>0</v>
      </c>
    </row>
    <row r="54" spans="1:12" ht="15.5" thickBot="1" x14ac:dyDescent="0.45">
      <c r="A54" s="32" t="s">
        <v>280</v>
      </c>
      <c r="B54" s="153" t="s">
        <v>79</v>
      </c>
      <c r="C54" s="154"/>
      <c r="D54" s="154" t="s">
        <v>79</v>
      </c>
      <c r="E54" s="155"/>
      <c r="F54" s="33" t="s">
        <v>255</v>
      </c>
      <c r="G54" s="136">
        <f>I54/250</f>
        <v>1.62</v>
      </c>
      <c r="H54" s="137">
        <v>195</v>
      </c>
      <c r="I54" s="134">
        <v>405</v>
      </c>
      <c r="J54" s="271">
        <v>405</v>
      </c>
      <c r="K54" s="60"/>
      <c r="L54" s="50">
        <f t="shared" si="1"/>
        <v>0</v>
      </c>
    </row>
    <row r="55" spans="1:12" ht="15" customHeight="1" x14ac:dyDescent="0.3">
      <c r="A55" s="111" t="s">
        <v>81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3"/>
    </row>
    <row r="56" spans="1:12" ht="14.5" customHeight="1" x14ac:dyDescent="0.3">
      <c r="A56" s="114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6"/>
    </row>
    <row r="57" spans="1:12" ht="15" customHeight="1" thickBot="1" x14ac:dyDescent="0.35">
      <c r="A57" s="85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86"/>
    </row>
    <row r="58" spans="1:12" ht="31" customHeight="1" x14ac:dyDescent="0.4">
      <c r="A58" s="71" t="s">
        <v>384</v>
      </c>
      <c r="B58" s="118" t="s">
        <v>406</v>
      </c>
      <c r="C58" s="119"/>
      <c r="D58" s="119" t="s">
        <v>282</v>
      </c>
      <c r="E58" s="120"/>
      <c r="F58" s="70" t="s">
        <v>11</v>
      </c>
      <c r="G58" s="275">
        <f>I58/200</f>
        <v>1.825</v>
      </c>
      <c r="H58" s="276">
        <v>325</v>
      </c>
      <c r="I58" s="200">
        <v>365</v>
      </c>
      <c r="J58" s="277">
        <v>365</v>
      </c>
      <c r="K58" s="58"/>
      <c r="L58" s="48">
        <f t="shared" ref="L58:L65" si="2">K58*I58</f>
        <v>0</v>
      </c>
    </row>
    <row r="59" spans="1:12" ht="30" customHeight="1" x14ac:dyDescent="0.4">
      <c r="A59" s="71" t="s">
        <v>385</v>
      </c>
      <c r="B59" s="118" t="s">
        <v>407</v>
      </c>
      <c r="C59" s="119"/>
      <c r="D59" s="119" t="s">
        <v>282</v>
      </c>
      <c r="E59" s="120"/>
      <c r="F59" s="70" t="s">
        <v>386</v>
      </c>
      <c r="G59" s="282">
        <f>I59/30</f>
        <v>3.7666666666666666</v>
      </c>
      <c r="H59" s="283">
        <v>325</v>
      </c>
      <c r="I59" s="200">
        <v>113</v>
      </c>
      <c r="J59" s="277">
        <v>365</v>
      </c>
      <c r="K59" s="58"/>
      <c r="L59" s="48">
        <f t="shared" si="2"/>
        <v>0</v>
      </c>
    </row>
    <row r="60" spans="1:12" ht="30.5" customHeight="1" x14ac:dyDescent="0.4">
      <c r="A60" s="71" t="s">
        <v>387</v>
      </c>
      <c r="B60" s="118" t="s">
        <v>408</v>
      </c>
      <c r="C60" s="119"/>
      <c r="D60" s="119" t="s">
        <v>282</v>
      </c>
      <c r="E60" s="120"/>
      <c r="F60" s="70" t="s">
        <v>388</v>
      </c>
      <c r="G60" s="282">
        <f>I60/210</f>
        <v>2.5</v>
      </c>
      <c r="H60" s="283">
        <v>325</v>
      </c>
      <c r="I60" s="200">
        <v>525</v>
      </c>
      <c r="J60" s="277">
        <v>365</v>
      </c>
      <c r="K60" s="58"/>
      <c r="L60" s="48">
        <f t="shared" si="2"/>
        <v>0</v>
      </c>
    </row>
    <row r="61" spans="1:12" s="81" customFormat="1" ht="29.5" customHeight="1" x14ac:dyDescent="0.4">
      <c r="A61" s="71" t="s">
        <v>402</v>
      </c>
      <c r="B61" s="118" t="s">
        <v>398</v>
      </c>
      <c r="C61" s="119"/>
      <c r="D61" s="119"/>
      <c r="E61" s="120"/>
      <c r="F61" s="70" t="s">
        <v>22</v>
      </c>
      <c r="G61" s="278">
        <f>I61/250</f>
        <v>1.1519999999999999</v>
      </c>
      <c r="H61" s="279">
        <v>545</v>
      </c>
      <c r="I61" s="280">
        <v>288</v>
      </c>
      <c r="J61" s="281">
        <v>895</v>
      </c>
      <c r="K61" s="79"/>
      <c r="L61" s="80">
        <f t="shared" si="2"/>
        <v>0</v>
      </c>
    </row>
    <row r="62" spans="1:12" s="81" customFormat="1" ht="29.5" customHeight="1" x14ac:dyDescent="0.4">
      <c r="A62" s="71" t="s">
        <v>403</v>
      </c>
      <c r="B62" s="118" t="s">
        <v>409</v>
      </c>
      <c r="C62" s="119"/>
      <c r="D62" s="119"/>
      <c r="E62" s="120"/>
      <c r="F62" s="70" t="s">
        <v>8</v>
      </c>
      <c r="G62" s="278">
        <f>I62/50</f>
        <v>8.1999999999999993</v>
      </c>
      <c r="H62" s="279">
        <v>535</v>
      </c>
      <c r="I62" s="280">
        <v>410</v>
      </c>
      <c r="J62" s="281">
        <v>330</v>
      </c>
      <c r="K62" s="79"/>
      <c r="L62" s="80">
        <f t="shared" si="2"/>
        <v>0</v>
      </c>
    </row>
    <row r="63" spans="1:12" s="81" customFormat="1" ht="29.5" customHeight="1" x14ac:dyDescent="0.4">
      <c r="A63" s="71" t="s">
        <v>404</v>
      </c>
      <c r="B63" s="118" t="s">
        <v>410</v>
      </c>
      <c r="C63" s="119"/>
      <c r="D63" s="119"/>
      <c r="E63" s="120"/>
      <c r="F63" s="70" t="s">
        <v>8</v>
      </c>
      <c r="G63" s="278">
        <f>I63/180</f>
        <v>2.0277777777777777</v>
      </c>
      <c r="H63" s="279">
        <v>270</v>
      </c>
      <c r="I63" s="280">
        <v>365</v>
      </c>
      <c r="J63" s="281">
        <v>332</v>
      </c>
      <c r="K63" s="79"/>
      <c r="L63" s="80">
        <f t="shared" ref="L63" si="3">K63*I63</f>
        <v>0</v>
      </c>
    </row>
    <row r="64" spans="1:12" s="81" customFormat="1" ht="29.5" customHeight="1" x14ac:dyDescent="0.4">
      <c r="A64" s="71" t="s">
        <v>281</v>
      </c>
      <c r="B64" s="118" t="s">
        <v>359</v>
      </c>
      <c r="C64" s="119"/>
      <c r="D64" s="119" t="s">
        <v>283</v>
      </c>
      <c r="E64" s="120"/>
      <c r="F64" s="70" t="s">
        <v>22</v>
      </c>
      <c r="G64" s="278">
        <f>I64/50</f>
        <v>6.6</v>
      </c>
      <c r="H64" s="279">
        <v>535</v>
      </c>
      <c r="I64" s="280">
        <v>330</v>
      </c>
      <c r="J64" s="281">
        <v>330</v>
      </c>
      <c r="K64" s="79"/>
      <c r="L64" s="80">
        <f t="shared" si="2"/>
        <v>0</v>
      </c>
    </row>
    <row r="65" spans="1:12" s="81" customFormat="1" ht="29.5" customHeight="1" thickBot="1" x14ac:dyDescent="0.45">
      <c r="A65" s="71" t="s">
        <v>405</v>
      </c>
      <c r="B65" s="128" t="s">
        <v>401</v>
      </c>
      <c r="C65" s="129"/>
      <c r="D65" s="129"/>
      <c r="E65" s="130"/>
      <c r="F65" s="70" t="s">
        <v>8</v>
      </c>
      <c r="G65" s="278">
        <f>I65/50</f>
        <v>12.98</v>
      </c>
      <c r="H65" s="279">
        <v>535</v>
      </c>
      <c r="I65" s="280">
        <v>649</v>
      </c>
      <c r="J65" s="281">
        <v>330</v>
      </c>
      <c r="K65" s="82"/>
      <c r="L65" s="83">
        <f t="shared" si="2"/>
        <v>0</v>
      </c>
    </row>
    <row r="66" spans="1:12" ht="15" customHeight="1" x14ac:dyDescent="0.3">
      <c r="A66" s="111" t="s">
        <v>284</v>
      </c>
      <c r="B66" s="112"/>
      <c r="C66" s="112"/>
      <c r="D66" s="112"/>
      <c r="E66" s="112"/>
      <c r="F66" s="112"/>
      <c r="G66" s="112"/>
      <c r="H66" s="112"/>
      <c r="I66" s="112"/>
      <c r="J66" s="112"/>
      <c r="K66" s="112"/>
      <c r="L66" s="113"/>
    </row>
    <row r="67" spans="1:12" ht="14.5" customHeight="1" x14ac:dyDescent="0.3">
      <c r="A67" s="114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6"/>
    </row>
    <row r="68" spans="1:12" ht="15" customHeight="1" thickBot="1" x14ac:dyDescent="0.35">
      <c r="A68" s="85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86"/>
    </row>
    <row r="69" spans="1:12" x14ac:dyDescent="0.4">
      <c r="A69" s="27" t="s">
        <v>285</v>
      </c>
      <c r="B69" s="173" t="s">
        <v>336</v>
      </c>
      <c r="C69" s="174"/>
      <c r="D69" s="174" t="s">
        <v>105</v>
      </c>
      <c r="E69" s="175"/>
      <c r="F69" s="28" t="s">
        <v>244</v>
      </c>
      <c r="G69" s="126">
        <f>I69/500</f>
        <v>1.05</v>
      </c>
      <c r="H69" s="127">
        <v>245</v>
      </c>
      <c r="I69" s="124">
        <v>525</v>
      </c>
      <c r="J69" s="125">
        <v>525</v>
      </c>
      <c r="K69" s="58"/>
      <c r="L69" s="48">
        <f>K69*I69</f>
        <v>0</v>
      </c>
    </row>
    <row r="70" spans="1:12" ht="32" customHeight="1" x14ac:dyDescent="0.3">
      <c r="A70" s="1" t="s">
        <v>286</v>
      </c>
      <c r="B70" s="194" t="s">
        <v>360</v>
      </c>
      <c r="C70" s="205"/>
      <c r="D70" s="205" t="s">
        <v>288</v>
      </c>
      <c r="E70" s="206"/>
      <c r="F70" s="3" t="s">
        <v>244</v>
      </c>
      <c r="G70" s="189">
        <f>I70/500</f>
        <v>0.84599999999999997</v>
      </c>
      <c r="H70" s="190">
        <v>245</v>
      </c>
      <c r="I70" s="200">
        <v>423</v>
      </c>
      <c r="J70" s="277">
        <v>423</v>
      </c>
      <c r="K70" s="64"/>
      <c r="L70" s="48">
        <f>K70*I70</f>
        <v>0</v>
      </c>
    </row>
    <row r="71" spans="1:12" x14ac:dyDescent="0.4">
      <c r="A71" s="2" t="s">
        <v>287</v>
      </c>
      <c r="B71" s="256" t="s">
        <v>338</v>
      </c>
      <c r="C71" s="257"/>
      <c r="D71" s="257" t="s">
        <v>107</v>
      </c>
      <c r="E71" s="258"/>
      <c r="F71" s="3" t="s">
        <v>244</v>
      </c>
      <c r="G71" s="92">
        <f>I71/500</f>
        <v>1.04</v>
      </c>
      <c r="H71" s="93">
        <v>325</v>
      </c>
      <c r="I71" s="109">
        <v>520</v>
      </c>
      <c r="J71" s="264">
        <v>520</v>
      </c>
      <c r="K71" s="58"/>
      <c r="L71" s="48">
        <f>K71*I71</f>
        <v>0</v>
      </c>
    </row>
    <row r="72" spans="1:12" ht="15.5" thickBot="1" x14ac:dyDescent="0.45">
      <c r="A72" s="32" t="s">
        <v>383</v>
      </c>
      <c r="B72" s="170" t="s">
        <v>349</v>
      </c>
      <c r="C72" s="171"/>
      <c r="D72" s="171" t="s">
        <v>289</v>
      </c>
      <c r="E72" s="172"/>
      <c r="F72" s="33" t="s">
        <v>290</v>
      </c>
      <c r="G72" s="136">
        <f>I72/1500</f>
        <v>0.73333333333333328</v>
      </c>
      <c r="H72" s="137">
        <v>795</v>
      </c>
      <c r="I72" s="134">
        <v>1100</v>
      </c>
      <c r="J72" s="271">
        <v>1100</v>
      </c>
      <c r="K72" s="59"/>
      <c r="L72" s="51">
        <f>K72*I72</f>
        <v>0</v>
      </c>
    </row>
    <row r="73" spans="1:12" ht="15" customHeight="1" x14ac:dyDescent="0.3">
      <c r="A73" s="111"/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3"/>
    </row>
    <row r="74" spans="1:12" ht="14.5" customHeight="1" x14ac:dyDescent="0.3">
      <c r="A74" s="114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6"/>
    </row>
    <row r="75" spans="1:12" ht="15" customHeight="1" thickBot="1" x14ac:dyDescent="0.35">
      <c r="A75" s="85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86"/>
    </row>
    <row r="76" spans="1:12" x14ac:dyDescent="0.4">
      <c r="A76" s="72" t="s">
        <v>296</v>
      </c>
      <c r="B76" s="96" t="s">
        <v>339</v>
      </c>
      <c r="C76" s="97"/>
      <c r="D76" s="97" t="s">
        <v>117</v>
      </c>
      <c r="E76" s="98"/>
      <c r="F76" s="73" t="s">
        <v>244</v>
      </c>
      <c r="G76" s="107">
        <f>I76/500</f>
        <v>0.77800000000000002</v>
      </c>
      <c r="H76" s="284">
        <v>260</v>
      </c>
      <c r="I76" s="105">
        <v>389</v>
      </c>
      <c r="J76" s="285">
        <v>249</v>
      </c>
      <c r="K76" s="61"/>
      <c r="L76" s="67">
        <f>K76*I76</f>
        <v>0</v>
      </c>
    </row>
    <row r="77" spans="1:12" x14ac:dyDescent="0.4">
      <c r="A77" s="2" t="s">
        <v>297</v>
      </c>
      <c r="B77" s="99" t="s">
        <v>361</v>
      </c>
      <c r="C77" s="100"/>
      <c r="D77" s="100" t="s">
        <v>303</v>
      </c>
      <c r="E77" s="101"/>
      <c r="F77" s="3" t="s">
        <v>11</v>
      </c>
      <c r="G77" s="92">
        <f>I77/200</f>
        <v>1.51</v>
      </c>
      <c r="H77" s="93">
        <v>281</v>
      </c>
      <c r="I77" s="109">
        <v>302</v>
      </c>
      <c r="J77" s="264">
        <v>265</v>
      </c>
      <c r="K77" s="57"/>
      <c r="L77" s="48">
        <f t="shared" ref="L77:L82" si="4">K77*I77</f>
        <v>0</v>
      </c>
    </row>
    <row r="78" spans="1:12" x14ac:dyDescent="0.4">
      <c r="A78" s="2" t="s">
        <v>298</v>
      </c>
      <c r="B78" s="99" t="s">
        <v>341</v>
      </c>
      <c r="C78" s="100"/>
      <c r="D78" s="100" t="s">
        <v>119</v>
      </c>
      <c r="E78" s="101"/>
      <c r="F78" s="3" t="s">
        <v>244</v>
      </c>
      <c r="G78" s="92">
        <f>I78/500</f>
        <v>0.59</v>
      </c>
      <c r="H78" s="93">
        <v>179</v>
      </c>
      <c r="I78" s="109">
        <v>295</v>
      </c>
      <c r="J78" s="264">
        <v>295</v>
      </c>
      <c r="K78" s="58"/>
      <c r="L78" s="48">
        <f t="shared" si="4"/>
        <v>0</v>
      </c>
    </row>
    <row r="79" spans="1:12" x14ac:dyDescent="0.4">
      <c r="A79" s="2" t="s">
        <v>299</v>
      </c>
      <c r="B79" s="99" t="s">
        <v>342</v>
      </c>
      <c r="C79" s="100"/>
      <c r="D79" s="100" t="s">
        <v>304</v>
      </c>
      <c r="E79" s="101"/>
      <c r="F79" s="3" t="s">
        <v>8</v>
      </c>
      <c r="G79" s="92">
        <f>I79/150</f>
        <v>2.6333333333333333</v>
      </c>
      <c r="H79" s="93">
        <v>198</v>
      </c>
      <c r="I79" s="109">
        <v>395</v>
      </c>
      <c r="J79" s="264">
        <v>295</v>
      </c>
      <c r="K79" s="58"/>
      <c r="L79" s="48">
        <f t="shared" si="4"/>
        <v>0</v>
      </c>
    </row>
    <row r="80" spans="1:12" x14ac:dyDescent="0.4">
      <c r="A80" s="2" t="s">
        <v>300</v>
      </c>
      <c r="B80" s="99" t="s">
        <v>343</v>
      </c>
      <c r="C80" s="100"/>
      <c r="D80" s="100" t="s">
        <v>121</v>
      </c>
      <c r="E80" s="101"/>
      <c r="F80" s="3" t="s">
        <v>8</v>
      </c>
      <c r="G80" s="92">
        <f>I80/150</f>
        <v>1.2666666666666666</v>
      </c>
      <c r="H80" s="93">
        <v>245</v>
      </c>
      <c r="I80" s="109">
        <v>190</v>
      </c>
      <c r="J80" s="264">
        <v>175</v>
      </c>
      <c r="K80" s="58"/>
      <c r="L80" s="48">
        <f t="shared" si="4"/>
        <v>0</v>
      </c>
    </row>
    <row r="81" spans="1:12" x14ac:dyDescent="0.4">
      <c r="A81" s="2" t="s">
        <v>301</v>
      </c>
      <c r="B81" s="99" t="s">
        <v>344</v>
      </c>
      <c r="C81" s="100"/>
      <c r="D81" s="100" t="s">
        <v>122</v>
      </c>
      <c r="E81" s="101"/>
      <c r="F81" s="3" t="s">
        <v>17</v>
      </c>
      <c r="G81" s="92">
        <f>I81/100</f>
        <v>2.5499999999999998</v>
      </c>
      <c r="H81" s="93">
        <v>360</v>
      </c>
      <c r="I81" s="109">
        <v>255</v>
      </c>
      <c r="J81" s="264">
        <v>255</v>
      </c>
      <c r="K81" s="58"/>
      <c r="L81" s="48">
        <f t="shared" si="4"/>
        <v>0</v>
      </c>
    </row>
    <row r="82" spans="1:12" x14ac:dyDescent="0.4">
      <c r="A82" s="32" t="s">
        <v>302</v>
      </c>
      <c r="B82" s="153" t="s">
        <v>345</v>
      </c>
      <c r="C82" s="154"/>
      <c r="D82" s="154" t="s">
        <v>123</v>
      </c>
      <c r="E82" s="155"/>
      <c r="F82" s="33" t="s">
        <v>11</v>
      </c>
      <c r="G82" s="136">
        <f>I82/200</f>
        <v>1.63</v>
      </c>
      <c r="H82" s="137">
        <v>255</v>
      </c>
      <c r="I82" s="134">
        <v>326</v>
      </c>
      <c r="J82" s="271">
        <v>465</v>
      </c>
      <c r="K82" s="57"/>
      <c r="L82" s="49">
        <f t="shared" si="4"/>
        <v>0</v>
      </c>
    </row>
    <row r="83" spans="1:12" ht="15.5" thickBot="1" x14ac:dyDescent="0.45">
      <c r="A83" s="4" t="s">
        <v>371</v>
      </c>
      <c r="B83" s="102" t="s">
        <v>373</v>
      </c>
      <c r="C83" s="103"/>
      <c r="D83" s="103" t="s">
        <v>123</v>
      </c>
      <c r="E83" s="104"/>
      <c r="F83" s="5" t="s">
        <v>372</v>
      </c>
      <c r="G83" s="94">
        <f>I83/1800</f>
        <v>0.84444444444444444</v>
      </c>
      <c r="H83" s="95">
        <v>255</v>
      </c>
      <c r="I83" s="90">
        <v>1520</v>
      </c>
      <c r="J83" s="286">
        <v>465</v>
      </c>
      <c r="K83" s="74"/>
      <c r="L83" s="75">
        <f>K83*I83</f>
        <v>0</v>
      </c>
    </row>
    <row r="84" spans="1:12" ht="15" customHeight="1" x14ac:dyDescent="0.3">
      <c r="A84" s="111" t="s">
        <v>124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3"/>
    </row>
    <row r="85" spans="1:12" ht="14.5" customHeight="1" x14ac:dyDescent="0.3">
      <c r="A85" s="114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6"/>
    </row>
    <row r="86" spans="1:12" ht="14.5" customHeight="1" thickBot="1" x14ac:dyDescent="0.35">
      <c r="A86" s="85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86"/>
    </row>
    <row r="87" spans="1:12" x14ac:dyDescent="0.4">
      <c r="A87" s="27" t="s">
        <v>291</v>
      </c>
      <c r="B87" s="147" t="s">
        <v>126</v>
      </c>
      <c r="C87" s="148"/>
      <c r="D87" s="148" t="s">
        <v>126</v>
      </c>
      <c r="E87" s="149"/>
      <c r="F87" s="28" t="s">
        <v>244</v>
      </c>
      <c r="G87" s="126">
        <f>I87/500</f>
        <v>0.73</v>
      </c>
      <c r="H87" s="127">
        <v>175</v>
      </c>
      <c r="I87" s="124">
        <v>365</v>
      </c>
      <c r="J87" s="263">
        <v>235</v>
      </c>
      <c r="K87" s="58"/>
      <c r="L87" s="48">
        <f>K87*I87</f>
        <v>0</v>
      </c>
    </row>
    <row r="88" spans="1:12" x14ac:dyDescent="0.4">
      <c r="A88" s="2" t="s">
        <v>4</v>
      </c>
      <c r="B88" s="99" t="s">
        <v>362</v>
      </c>
      <c r="C88" s="100"/>
      <c r="D88" s="100" t="s">
        <v>127</v>
      </c>
      <c r="E88" s="101"/>
      <c r="F88" s="3" t="s">
        <v>244</v>
      </c>
      <c r="G88" s="92">
        <f>I88/500</f>
        <v>0.69</v>
      </c>
      <c r="H88" s="93">
        <v>145</v>
      </c>
      <c r="I88" s="109">
        <v>345</v>
      </c>
      <c r="J88" s="264">
        <v>477</v>
      </c>
      <c r="K88" s="57"/>
      <c r="L88" s="49">
        <f t="shared" ref="L88:L93" si="5">K88*I88</f>
        <v>0</v>
      </c>
    </row>
    <row r="89" spans="1:12" x14ac:dyDescent="0.4">
      <c r="A89" s="1" t="s">
        <v>5</v>
      </c>
      <c r="B89" s="194" t="s">
        <v>363</v>
      </c>
      <c r="C89" s="205"/>
      <c r="D89" s="205" t="s">
        <v>138</v>
      </c>
      <c r="E89" s="206"/>
      <c r="F89" s="3" t="s">
        <v>8</v>
      </c>
      <c r="G89" s="189">
        <f>I89/150</f>
        <v>2.6333333333333333</v>
      </c>
      <c r="H89" s="190">
        <v>145</v>
      </c>
      <c r="I89" s="191">
        <v>395</v>
      </c>
      <c r="J89" s="274">
        <v>395</v>
      </c>
      <c r="K89" s="57"/>
      <c r="L89" s="49">
        <f t="shared" si="5"/>
        <v>0</v>
      </c>
    </row>
    <row r="90" spans="1:12" x14ac:dyDescent="0.4">
      <c r="A90" s="2" t="s">
        <v>6</v>
      </c>
      <c r="B90" s="99" t="s">
        <v>364</v>
      </c>
      <c r="C90" s="100"/>
      <c r="D90" s="100" t="s">
        <v>134</v>
      </c>
      <c r="E90" s="101"/>
      <c r="F90" s="3" t="s">
        <v>8</v>
      </c>
      <c r="G90" s="92">
        <f>I90/150</f>
        <v>3.0333333333333332</v>
      </c>
      <c r="H90" s="93">
        <v>164</v>
      </c>
      <c r="I90" s="109">
        <v>455</v>
      </c>
      <c r="J90" s="264">
        <v>455</v>
      </c>
      <c r="K90" s="57"/>
      <c r="L90" s="49">
        <f t="shared" si="5"/>
        <v>0</v>
      </c>
    </row>
    <row r="91" spans="1:12" x14ac:dyDescent="0.4">
      <c r="A91" s="2" t="s">
        <v>292</v>
      </c>
      <c r="B91" s="99" t="s">
        <v>365</v>
      </c>
      <c r="C91" s="100"/>
      <c r="D91" s="100" t="s">
        <v>132</v>
      </c>
      <c r="E91" s="101"/>
      <c r="F91" s="3" t="s">
        <v>11</v>
      </c>
      <c r="G91" s="92">
        <f>I91/200</f>
        <v>1.875</v>
      </c>
      <c r="H91" s="93">
        <v>98</v>
      </c>
      <c r="I91" s="109">
        <v>375</v>
      </c>
      <c r="J91" s="264">
        <v>375</v>
      </c>
      <c r="K91" s="57"/>
      <c r="L91" s="49">
        <f t="shared" si="5"/>
        <v>0</v>
      </c>
    </row>
    <row r="92" spans="1:12" x14ac:dyDescent="0.4">
      <c r="A92" s="2" t="s">
        <v>293</v>
      </c>
      <c r="B92" s="99" t="s">
        <v>366</v>
      </c>
      <c r="C92" s="100"/>
      <c r="D92" s="100" t="s">
        <v>294</v>
      </c>
      <c r="E92" s="101"/>
      <c r="F92" s="3" t="s">
        <v>295</v>
      </c>
      <c r="G92" s="92">
        <f>I92/125</f>
        <v>3.16</v>
      </c>
      <c r="H92" s="93">
        <v>98</v>
      </c>
      <c r="I92" s="109">
        <v>395</v>
      </c>
      <c r="J92" s="264">
        <v>395</v>
      </c>
      <c r="K92" s="57"/>
      <c r="L92" s="49">
        <f>K92*I92</f>
        <v>0</v>
      </c>
    </row>
    <row r="93" spans="1:12" ht="15.5" thickBot="1" x14ac:dyDescent="0.45">
      <c r="A93" s="2" t="s">
        <v>379</v>
      </c>
      <c r="B93" s="99" t="s">
        <v>140</v>
      </c>
      <c r="C93" s="100"/>
      <c r="D93" s="100" t="s">
        <v>294</v>
      </c>
      <c r="E93" s="101"/>
      <c r="F93" s="3" t="s">
        <v>11</v>
      </c>
      <c r="G93" s="92">
        <f>I93/200</f>
        <v>1.65</v>
      </c>
      <c r="H93" s="93">
        <v>98</v>
      </c>
      <c r="I93" s="109">
        <v>330</v>
      </c>
      <c r="J93" s="264">
        <v>395</v>
      </c>
      <c r="K93" s="57"/>
      <c r="L93" s="49">
        <f t="shared" si="5"/>
        <v>0</v>
      </c>
    </row>
    <row r="94" spans="1:12" ht="15" customHeight="1" x14ac:dyDescent="0.3">
      <c r="A94" s="111" t="s">
        <v>412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3"/>
    </row>
    <row r="95" spans="1:12" ht="14.5" customHeight="1" x14ac:dyDescent="0.3">
      <c r="A95" s="114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6"/>
    </row>
    <row r="96" spans="1:12" ht="15" customHeight="1" thickBot="1" x14ac:dyDescent="0.35">
      <c r="A96" s="85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86"/>
    </row>
    <row r="97" spans="1:12" ht="27" customHeight="1" x14ac:dyDescent="0.4">
      <c r="A97" s="27" t="s">
        <v>416</v>
      </c>
      <c r="B97" s="121" t="s">
        <v>413</v>
      </c>
      <c r="C97" s="122"/>
      <c r="D97" s="122" t="s">
        <v>312</v>
      </c>
      <c r="E97" s="123"/>
      <c r="F97" s="28" t="s">
        <v>417</v>
      </c>
      <c r="G97" s="202">
        <f>I97/100</f>
        <v>3.49</v>
      </c>
      <c r="H97" s="287">
        <v>195</v>
      </c>
      <c r="I97" s="200">
        <v>349</v>
      </c>
      <c r="J97" s="277">
        <v>95</v>
      </c>
      <c r="K97" s="58"/>
      <c r="L97" s="48">
        <f>K97*I97</f>
        <v>0</v>
      </c>
    </row>
    <row r="98" spans="1:12" x14ac:dyDescent="0.4">
      <c r="A98" s="27" t="s">
        <v>305</v>
      </c>
      <c r="B98" s="147" t="s">
        <v>312</v>
      </c>
      <c r="C98" s="148"/>
      <c r="D98" s="148" t="s">
        <v>312</v>
      </c>
      <c r="E98" s="149"/>
      <c r="F98" s="28" t="s">
        <v>367</v>
      </c>
      <c r="G98" s="126">
        <f>I98/100</f>
        <v>0.95</v>
      </c>
      <c r="H98" s="127">
        <v>195</v>
      </c>
      <c r="I98" s="124">
        <v>95</v>
      </c>
      <c r="J98" s="263">
        <v>95</v>
      </c>
      <c r="K98" s="58"/>
      <c r="L98" s="48">
        <f>K98*I98</f>
        <v>0</v>
      </c>
    </row>
    <row r="99" spans="1:12" x14ac:dyDescent="0.4">
      <c r="A99" s="2" t="s">
        <v>306</v>
      </c>
      <c r="B99" s="256" t="s">
        <v>313</v>
      </c>
      <c r="C99" s="257"/>
      <c r="D99" s="257" t="s">
        <v>313</v>
      </c>
      <c r="E99" s="258"/>
      <c r="F99" s="288" t="s">
        <v>368</v>
      </c>
      <c r="G99" s="92">
        <f>I99/50</f>
        <v>5.5</v>
      </c>
      <c r="H99" s="93">
        <v>395</v>
      </c>
      <c r="I99" s="109">
        <v>275</v>
      </c>
      <c r="J99" s="264">
        <v>275</v>
      </c>
      <c r="K99" s="57"/>
      <c r="L99" s="49">
        <f t="shared" ref="L99:L104" si="6">K99*I99</f>
        <v>0</v>
      </c>
    </row>
    <row r="100" spans="1:12" x14ac:dyDescent="0.4">
      <c r="A100" s="2" t="s">
        <v>307</v>
      </c>
      <c r="B100" s="173" t="s">
        <v>314</v>
      </c>
      <c r="C100" s="174"/>
      <c r="D100" s="174" t="s">
        <v>314</v>
      </c>
      <c r="E100" s="175"/>
      <c r="F100" s="289"/>
      <c r="G100" s="92">
        <f>I100/50</f>
        <v>5.0999999999999996</v>
      </c>
      <c r="H100" s="93">
        <v>155</v>
      </c>
      <c r="I100" s="109">
        <v>255</v>
      </c>
      <c r="J100" s="264">
        <v>255</v>
      </c>
      <c r="K100" s="57"/>
      <c r="L100" s="49">
        <f t="shared" si="6"/>
        <v>0</v>
      </c>
    </row>
    <row r="101" spans="1:12" x14ac:dyDescent="0.4">
      <c r="A101" s="2" t="s">
        <v>308</v>
      </c>
      <c r="B101" s="99" t="s">
        <v>315</v>
      </c>
      <c r="C101" s="100"/>
      <c r="D101" s="100" t="s">
        <v>315</v>
      </c>
      <c r="E101" s="101"/>
      <c r="F101" s="289"/>
      <c r="G101" s="92">
        <f>I101/50</f>
        <v>5.9</v>
      </c>
      <c r="H101" s="93">
        <v>275</v>
      </c>
      <c r="I101" s="109">
        <v>295</v>
      </c>
      <c r="J101" s="264">
        <v>295</v>
      </c>
      <c r="K101" s="57"/>
      <c r="L101" s="49">
        <f t="shared" si="6"/>
        <v>0</v>
      </c>
    </row>
    <row r="102" spans="1:12" x14ac:dyDescent="0.4">
      <c r="A102" s="2" t="s">
        <v>309</v>
      </c>
      <c r="B102" s="256" t="s">
        <v>316</v>
      </c>
      <c r="C102" s="257"/>
      <c r="D102" s="257" t="s">
        <v>316</v>
      </c>
      <c r="E102" s="258"/>
      <c r="F102" s="289"/>
      <c r="G102" s="92">
        <f>I102/50</f>
        <v>5.5</v>
      </c>
      <c r="H102" s="93">
        <v>40</v>
      </c>
      <c r="I102" s="109">
        <v>275</v>
      </c>
      <c r="J102" s="264">
        <v>275</v>
      </c>
      <c r="K102" s="57"/>
      <c r="L102" s="49">
        <f t="shared" si="6"/>
        <v>0</v>
      </c>
    </row>
    <row r="103" spans="1:12" ht="64.5" customHeight="1" x14ac:dyDescent="0.4">
      <c r="A103" s="1" t="s">
        <v>310</v>
      </c>
      <c r="B103" s="197" t="s">
        <v>317</v>
      </c>
      <c r="C103" s="235"/>
      <c r="D103" s="235" t="s">
        <v>317</v>
      </c>
      <c r="E103" s="236"/>
      <c r="F103" s="290"/>
      <c r="G103" s="189">
        <f>I103/50</f>
        <v>5.9</v>
      </c>
      <c r="H103" s="190">
        <v>215</v>
      </c>
      <c r="I103" s="191">
        <v>295</v>
      </c>
      <c r="J103" s="274">
        <v>295</v>
      </c>
      <c r="K103" s="57"/>
      <c r="L103" s="49">
        <f t="shared" si="6"/>
        <v>0</v>
      </c>
    </row>
    <row r="104" spans="1:12" ht="15.5" thickBot="1" x14ac:dyDescent="0.45">
      <c r="A104" s="4" t="s">
        <v>311</v>
      </c>
      <c r="B104" s="259" t="s">
        <v>318</v>
      </c>
      <c r="C104" s="260"/>
      <c r="D104" s="260" t="s">
        <v>318</v>
      </c>
      <c r="E104" s="261"/>
      <c r="F104" s="5" t="s">
        <v>367</v>
      </c>
      <c r="G104" s="94">
        <f>I104/100</f>
        <v>0.92</v>
      </c>
      <c r="H104" s="95">
        <v>255</v>
      </c>
      <c r="I104" s="90">
        <v>92</v>
      </c>
      <c r="J104" s="286">
        <v>92</v>
      </c>
      <c r="K104" s="62"/>
      <c r="L104" s="52">
        <f t="shared" si="6"/>
        <v>0</v>
      </c>
    </row>
    <row r="105" spans="1:12" ht="15" customHeight="1" x14ac:dyDescent="0.4">
      <c r="A105" s="11"/>
      <c r="B105" s="21"/>
      <c r="C105" s="45"/>
      <c r="D105" s="45"/>
      <c r="E105" s="45"/>
      <c r="G105" s="21"/>
      <c r="H105" s="21"/>
      <c r="I105" s="21"/>
      <c r="J105" s="21"/>
      <c r="K105" s="53"/>
      <c r="L105" s="14"/>
    </row>
    <row r="106" spans="1:12" ht="15" customHeight="1" x14ac:dyDescent="0.4">
      <c r="A106" s="11"/>
      <c r="B106" s="21"/>
      <c r="C106" s="45"/>
      <c r="D106" s="45"/>
      <c r="E106" s="45"/>
      <c r="F106" s="248" t="s">
        <v>355</v>
      </c>
      <c r="G106" s="248"/>
      <c r="H106" s="248"/>
      <c r="I106" s="248"/>
      <c r="J106" s="45"/>
      <c r="K106" s="54">
        <f>K10+K11+K12+K13+K14+K18+K19+K20+K21+K25+K26+K27+K28+K32+K33+K34+K35+K36+K40+K41+K42+K43+K44+K48+K49+K50+K51+K52+K53+K54+K58+K59+K60+K61+K62+K63+K64+K65+K69+K70+K71+K72+K76+K77+K78+K79+K80+K81+K82+K83+K87+K88+K89+K90+K91+K92+K93+K97+K98+K99+K100+K101+K102+K103+K104</f>
        <v>0</v>
      </c>
      <c r="L106" s="14"/>
    </row>
    <row r="107" spans="1:12" ht="15" customHeight="1" thickBot="1" x14ac:dyDescent="0.45">
      <c r="A107" s="11"/>
      <c r="B107" s="21"/>
      <c r="C107" s="45"/>
      <c r="D107" s="45"/>
      <c r="E107" s="45"/>
      <c r="F107" s="248" t="s">
        <v>369</v>
      </c>
      <c r="G107" s="248"/>
      <c r="H107" s="248"/>
      <c r="I107" s="248"/>
      <c r="J107" s="45"/>
      <c r="K107" s="68">
        <f>L10+L11+L12+L13+L14+L18+L19+L20+L21+L25+L26+L27+L28+L32+L33+L34+L35+L36+L40+L41+L42+L43+L44+L48+L49+L50+L51+L52+L53+L54+L58+L59+L60+L61+L62+L63+L64+L65+L69+L70+L71+L72+L76+L77+L78+L79+L80+L81+L82+L83+L87+L88+L89+L90+L91+L92+L93+L97+L98+L99+L100+L101+L102+L103+L104</f>
        <v>0</v>
      </c>
      <c r="L107" s="14"/>
    </row>
    <row r="108" spans="1:12" ht="15" customHeight="1" thickTop="1" x14ac:dyDescent="0.4">
      <c r="A108" s="11"/>
      <c r="B108" s="21"/>
      <c r="C108" s="45"/>
      <c r="D108" s="45"/>
      <c r="E108" s="45"/>
      <c r="F108" s="45"/>
      <c r="G108" s="248"/>
      <c r="H108" s="248"/>
      <c r="I108" s="248"/>
      <c r="J108" s="45"/>
      <c r="K108" s="54"/>
      <c r="L108" s="14"/>
    </row>
    <row r="109" spans="1:12" ht="15" customHeight="1" thickBot="1" x14ac:dyDescent="0.45">
      <c r="A109" s="11"/>
      <c r="B109" s="21"/>
      <c r="C109" s="45"/>
      <c r="D109" s="45"/>
      <c r="E109" s="45"/>
      <c r="G109" s="16"/>
      <c r="H109" s="45"/>
      <c r="I109" s="45"/>
      <c r="J109" s="45"/>
      <c r="K109" s="53"/>
      <c r="L109" s="14"/>
    </row>
    <row r="110" spans="1:12" ht="15" customHeight="1" x14ac:dyDescent="0.3">
      <c r="A110" s="209"/>
      <c r="B110" s="210"/>
      <c r="C110" s="249" t="s">
        <v>221</v>
      </c>
      <c r="D110" s="249"/>
      <c r="E110" s="249"/>
      <c r="F110" s="249"/>
      <c r="G110" s="249"/>
      <c r="H110" s="249"/>
      <c r="I110" s="249"/>
      <c r="J110" s="249"/>
      <c r="K110" s="249"/>
      <c r="L110" s="250"/>
    </row>
    <row r="111" spans="1:12" ht="14.5" customHeight="1" x14ac:dyDescent="0.3">
      <c r="A111" s="212"/>
      <c r="B111" s="213"/>
      <c r="C111" s="251"/>
      <c r="D111" s="251"/>
      <c r="E111" s="251"/>
      <c r="F111" s="251"/>
      <c r="G111" s="251"/>
      <c r="H111" s="251"/>
      <c r="I111" s="251"/>
      <c r="J111" s="251"/>
      <c r="K111" s="251"/>
      <c r="L111" s="252"/>
    </row>
    <row r="112" spans="1:12" ht="14.5" customHeight="1" x14ac:dyDescent="0.3">
      <c r="A112" s="212"/>
      <c r="B112" s="213"/>
      <c r="C112" s="251"/>
      <c r="D112" s="251"/>
      <c r="E112" s="251"/>
      <c r="F112" s="251"/>
      <c r="G112" s="251"/>
      <c r="H112" s="251"/>
      <c r="I112" s="251"/>
      <c r="J112" s="251"/>
      <c r="K112" s="251"/>
      <c r="L112" s="252"/>
    </row>
    <row r="113" spans="1:12" ht="14.5" customHeight="1" x14ac:dyDescent="0.3">
      <c r="A113" s="212"/>
      <c r="B113" s="213"/>
      <c r="C113" s="251"/>
      <c r="D113" s="251"/>
      <c r="E113" s="251"/>
      <c r="F113" s="251"/>
      <c r="G113" s="251"/>
      <c r="H113" s="251"/>
      <c r="I113" s="251"/>
      <c r="J113" s="251"/>
      <c r="K113" s="251"/>
      <c r="L113" s="252"/>
    </row>
    <row r="114" spans="1:12" ht="14.5" customHeight="1" x14ac:dyDescent="0.3">
      <c r="A114" s="212"/>
      <c r="B114" s="213"/>
      <c r="C114" s="251"/>
      <c r="D114" s="251"/>
      <c r="E114" s="251"/>
      <c r="F114" s="251"/>
      <c r="G114" s="251"/>
      <c r="H114" s="251"/>
      <c r="I114" s="251"/>
      <c r="J114" s="251"/>
      <c r="K114" s="251"/>
      <c r="L114" s="252"/>
    </row>
    <row r="115" spans="1:12" ht="14.5" customHeight="1" x14ac:dyDescent="0.3">
      <c r="A115" s="212"/>
      <c r="B115" s="213"/>
      <c r="C115" s="251"/>
      <c r="D115" s="251"/>
      <c r="E115" s="251"/>
      <c r="F115" s="251"/>
      <c r="G115" s="251"/>
      <c r="H115" s="251"/>
      <c r="I115" s="251"/>
      <c r="J115" s="251"/>
      <c r="K115" s="251"/>
      <c r="L115" s="252"/>
    </row>
    <row r="116" spans="1:12" ht="15" customHeight="1" thickBot="1" x14ac:dyDescent="0.35">
      <c r="A116" s="215"/>
      <c r="B116" s="216"/>
      <c r="C116" s="253"/>
      <c r="D116" s="253"/>
      <c r="E116" s="253"/>
      <c r="F116" s="253"/>
      <c r="G116" s="253"/>
      <c r="H116" s="253"/>
      <c r="I116" s="253"/>
      <c r="J116" s="253"/>
      <c r="K116" s="253"/>
      <c r="L116" s="254"/>
    </row>
    <row r="117" spans="1:12" x14ac:dyDescent="0.4">
      <c r="A117" s="17"/>
      <c r="H117" s="38"/>
      <c r="I117" s="38"/>
      <c r="J117" s="38"/>
      <c r="K117" s="53"/>
      <c r="L117" s="14"/>
    </row>
    <row r="118" spans="1:12" x14ac:dyDescent="0.4">
      <c r="A118" s="17"/>
      <c r="H118" s="21"/>
      <c r="I118" s="21"/>
      <c r="J118" s="21"/>
      <c r="K118" s="53"/>
      <c r="L118" s="14"/>
    </row>
    <row r="119" spans="1:12" x14ac:dyDescent="0.4">
      <c r="A119" s="17"/>
      <c r="H119" s="21"/>
      <c r="I119" s="21"/>
      <c r="J119" s="21"/>
      <c r="K119" s="53"/>
      <c r="L119" s="14"/>
    </row>
    <row r="120" spans="1:12" ht="15.5" thickBot="1" x14ac:dyDescent="0.45">
      <c r="A120" s="11"/>
      <c r="B120" s="21"/>
      <c r="C120" s="21"/>
      <c r="D120" s="21"/>
      <c r="E120" s="21"/>
      <c r="F120" s="21"/>
      <c r="G120" s="21"/>
      <c r="H120" s="21"/>
      <c r="I120" s="21"/>
      <c r="J120" s="21"/>
      <c r="K120" s="53"/>
      <c r="L120" s="14"/>
    </row>
    <row r="121" spans="1:12" ht="13.5" thickBot="1" x14ac:dyDescent="0.35">
      <c r="A121" s="268" t="s">
        <v>226</v>
      </c>
      <c r="B121" s="269"/>
      <c r="C121" s="291"/>
      <c r="D121" s="291"/>
      <c r="E121" s="291"/>
      <c r="F121" s="291"/>
      <c r="G121" s="291"/>
      <c r="H121" s="291"/>
      <c r="I121" s="291"/>
      <c r="J121" s="291"/>
      <c r="K121" s="291"/>
      <c r="L121" s="292"/>
    </row>
    <row r="122" spans="1:12" x14ac:dyDescent="0.3">
      <c r="A122" s="307" t="s">
        <v>229</v>
      </c>
      <c r="B122" s="308"/>
      <c r="C122" s="296" t="s">
        <v>228</v>
      </c>
      <c r="D122" s="297"/>
      <c r="E122" s="297"/>
      <c r="F122" s="297"/>
      <c r="G122" s="297"/>
      <c r="H122" s="297"/>
      <c r="I122" s="297"/>
      <c r="J122" s="297"/>
      <c r="K122" s="297"/>
      <c r="L122" s="298"/>
    </row>
    <row r="123" spans="1:12" x14ac:dyDescent="0.4">
      <c r="A123" s="309" t="s">
        <v>227</v>
      </c>
      <c r="B123" s="310"/>
      <c r="C123" s="296" t="s">
        <v>230</v>
      </c>
      <c r="D123" s="297"/>
      <c r="E123" s="297"/>
      <c r="F123" s="297"/>
      <c r="G123" s="297"/>
      <c r="H123" s="297"/>
      <c r="I123" s="297"/>
      <c r="J123" s="297"/>
      <c r="K123" s="65"/>
      <c r="L123" s="66"/>
    </row>
    <row r="124" spans="1:12" x14ac:dyDescent="0.4">
      <c r="A124" s="311" t="s">
        <v>232</v>
      </c>
      <c r="B124" s="312"/>
      <c r="C124" s="296" t="s">
        <v>233</v>
      </c>
      <c r="D124" s="297"/>
      <c r="E124" s="297"/>
      <c r="F124" s="297"/>
      <c r="G124" s="297"/>
      <c r="H124" s="297"/>
      <c r="I124" s="297"/>
      <c r="J124" s="297"/>
      <c r="K124" s="65"/>
      <c r="L124" s="66"/>
    </row>
    <row r="125" spans="1:12" x14ac:dyDescent="0.4">
      <c r="A125" s="299" t="s">
        <v>231</v>
      </c>
      <c r="B125" s="300"/>
      <c r="C125" s="301" t="s">
        <v>234</v>
      </c>
      <c r="D125" s="302"/>
      <c r="E125" s="302"/>
      <c r="F125" s="302"/>
      <c r="G125" s="302"/>
      <c r="H125" s="302"/>
      <c r="I125" s="302"/>
      <c r="J125" s="302"/>
      <c r="K125" s="65"/>
      <c r="L125" s="66"/>
    </row>
    <row r="126" spans="1:12" ht="15.5" thickBot="1" x14ac:dyDescent="0.35">
      <c r="A126" s="293" t="s">
        <v>235</v>
      </c>
      <c r="B126" s="294"/>
      <c r="C126" s="294"/>
      <c r="D126" s="294"/>
      <c r="E126" s="294"/>
      <c r="F126" s="294"/>
      <c r="G126" s="294"/>
      <c r="H126" s="294"/>
      <c r="I126" s="294"/>
      <c r="J126" s="294"/>
      <c r="K126" s="294"/>
      <c r="L126" s="295"/>
    </row>
    <row r="127" spans="1:12" ht="15" customHeight="1" x14ac:dyDescent="0.3">
      <c r="A127" s="17"/>
      <c r="K127" s="303" t="s">
        <v>422</v>
      </c>
      <c r="L127" s="304"/>
    </row>
    <row r="128" spans="1:12" ht="15" customHeight="1" thickBot="1" x14ac:dyDescent="0.3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305"/>
      <c r="L128" s="306"/>
    </row>
    <row r="129" spans="11:11" x14ac:dyDescent="0.4">
      <c r="K129" s="53"/>
    </row>
    <row r="130" spans="11:11" x14ac:dyDescent="0.4">
      <c r="K130" s="53"/>
    </row>
    <row r="131" spans="11:11" x14ac:dyDescent="0.4">
      <c r="K131" s="53"/>
    </row>
    <row r="132" spans="11:11" x14ac:dyDescent="0.4">
      <c r="K132" s="53"/>
    </row>
    <row r="133" spans="11:11" x14ac:dyDescent="0.4">
      <c r="K133" s="53"/>
    </row>
    <row r="134" spans="11:11" x14ac:dyDescent="0.4">
      <c r="K134" s="53"/>
    </row>
    <row r="135" spans="11:11" x14ac:dyDescent="0.4">
      <c r="K135" s="53"/>
    </row>
    <row r="136" spans="11:11" x14ac:dyDescent="0.4">
      <c r="K136" s="53"/>
    </row>
    <row r="137" spans="11:11" x14ac:dyDescent="0.4">
      <c r="K137" s="53"/>
    </row>
    <row r="138" spans="11:11" x14ac:dyDescent="0.4">
      <c r="K138" s="53"/>
    </row>
    <row r="139" spans="11:11" x14ac:dyDescent="0.4">
      <c r="K139" s="53"/>
    </row>
    <row r="140" spans="11:11" x14ac:dyDescent="0.4">
      <c r="K140" s="53"/>
    </row>
    <row r="141" spans="11:11" x14ac:dyDescent="0.4">
      <c r="K141" s="53"/>
    </row>
    <row r="142" spans="11:11" x14ac:dyDescent="0.4">
      <c r="K142" s="53"/>
    </row>
    <row r="143" spans="11:11" x14ac:dyDescent="0.4">
      <c r="K143" s="53"/>
    </row>
    <row r="144" spans="11:11" x14ac:dyDescent="0.4">
      <c r="K144" s="53"/>
    </row>
    <row r="145" spans="11:11" x14ac:dyDescent="0.4">
      <c r="K145" s="53"/>
    </row>
    <row r="146" spans="11:11" x14ac:dyDescent="0.4">
      <c r="K146" s="53"/>
    </row>
    <row r="147" spans="11:11" x14ac:dyDescent="0.4">
      <c r="K147" s="53"/>
    </row>
    <row r="148" spans="11:11" x14ac:dyDescent="0.4">
      <c r="K148" s="53"/>
    </row>
    <row r="149" spans="11:11" x14ac:dyDescent="0.4">
      <c r="K149" s="53"/>
    </row>
    <row r="150" spans="11:11" x14ac:dyDescent="0.4">
      <c r="K150" s="53"/>
    </row>
    <row r="151" spans="11:11" x14ac:dyDescent="0.4">
      <c r="K151" s="53"/>
    </row>
    <row r="152" spans="11:11" x14ac:dyDescent="0.4">
      <c r="K152" s="53"/>
    </row>
    <row r="153" spans="11:11" x14ac:dyDescent="0.4">
      <c r="K153" s="53"/>
    </row>
    <row r="154" spans="11:11" x14ac:dyDescent="0.4">
      <c r="K154" s="53"/>
    </row>
    <row r="155" spans="11:11" x14ac:dyDescent="0.4">
      <c r="K155" s="53"/>
    </row>
    <row r="156" spans="11:11" x14ac:dyDescent="0.4">
      <c r="K156" s="53"/>
    </row>
    <row r="157" spans="11:11" x14ac:dyDescent="0.4">
      <c r="K157" s="53"/>
    </row>
    <row r="158" spans="11:11" x14ac:dyDescent="0.4">
      <c r="K158" s="53"/>
    </row>
    <row r="159" spans="11:11" x14ac:dyDescent="0.4">
      <c r="K159" s="53"/>
    </row>
    <row r="160" spans="11:11" x14ac:dyDescent="0.4">
      <c r="K160" s="53"/>
    </row>
    <row r="161" spans="11:11" x14ac:dyDescent="0.4">
      <c r="K161" s="53"/>
    </row>
    <row r="162" spans="11:11" x14ac:dyDescent="0.4">
      <c r="K162" s="53"/>
    </row>
    <row r="163" spans="11:11" x14ac:dyDescent="0.4">
      <c r="K163" s="53"/>
    </row>
    <row r="164" spans="11:11" x14ac:dyDescent="0.4">
      <c r="K164" s="53"/>
    </row>
    <row r="165" spans="11:11" x14ac:dyDescent="0.4">
      <c r="K165" s="53"/>
    </row>
    <row r="166" spans="11:11" x14ac:dyDescent="0.4">
      <c r="K166" s="53"/>
    </row>
    <row r="167" spans="11:11" x14ac:dyDescent="0.4">
      <c r="K167" s="53"/>
    </row>
    <row r="168" spans="11:11" x14ac:dyDescent="0.4">
      <c r="K168" s="53"/>
    </row>
    <row r="169" spans="11:11" x14ac:dyDescent="0.4">
      <c r="K169" s="53"/>
    </row>
    <row r="170" spans="11:11" x14ac:dyDescent="0.4">
      <c r="K170" s="53"/>
    </row>
    <row r="171" spans="11:11" x14ac:dyDescent="0.4">
      <c r="K171" s="53"/>
    </row>
    <row r="172" spans="11:11" x14ac:dyDescent="0.4">
      <c r="K172" s="53"/>
    </row>
    <row r="173" spans="11:11" x14ac:dyDescent="0.4">
      <c r="K173" s="53"/>
    </row>
    <row r="174" spans="11:11" x14ac:dyDescent="0.4">
      <c r="K174" s="53"/>
    </row>
    <row r="175" spans="11:11" x14ac:dyDescent="0.4">
      <c r="K175" s="53"/>
    </row>
    <row r="176" spans="11:11" x14ac:dyDescent="0.4">
      <c r="K176" s="53"/>
    </row>
    <row r="177" spans="11:11" x14ac:dyDescent="0.4">
      <c r="K177" s="53"/>
    </row>
    <row r="178" spans="11:11" x14ac:dyDescent="0.4">
      <c r="K178" s="53"/>
    </row>
    <row r="179" spans="11:11" x14ac:dyDescent="0.4">
      <c r="K179" s="53"/>
    </row>
    <row r="180" spans="11:11" x14ac:dyDescent="0.4">
      <c r="K180" s="53"/>
    </row>
    <row r="181" spans="11:11" x14ac:dyDescent="0.4">
      <c r="K181" s="53"/>
    </row>
    <row r="182" spans="11:11" x14ac:dyDescent="0.4">
      <c r="K182" s="53"/>
    </row>
    <row r="183" spans="11:11" x14ac:dyDescent="0.4">
      <c r="K183" s="53"/>
    </row>
    <row r="184" spans="11:11" x14ac:dyDescent="0.4">
      <c r="K184" s="53"/>
    </row>
    <row r="185" spans="11:11" x14ac:dyDescent="0.4">
      <c r="K185" s="53"/>
    </row>
    <row r="186" spans="11:11" x14ac:dyDescent="0.4">
      <c r="K186" s="53"/>
    </row>
    <row r="187" spans="11:11" x14ac:dyDescent="0.4">
      <c r="K187" s="53"/>
    </row>
    <row r="188" spans="11:11" x14ac:dyDescent="0.4">
      <c r="K188" s="53"/>
    </row>
    <row r="189" spans="11:11" x14ac:dyDescent="0.4">
      <c r="K189" s="53"/>
    </row>
    <row r="190" spans="11:11" x14ac:dyDescent="0.4">
      <c r="K190" s="53"/>
    </row>
    <row r="191" spans="11:11" x14ac:dyDescent="0.4">
      <c r="K191" s="53"/>
    </row>
    <row r="192" spans="11:11" x14ac:dyDescent="0.4">
      <c r="K192" s="53"/>
    </row>
    <row r="193" spans="11:11" x14ac:dyDescent="0.4">
      <c r="K193" s="53"/>
    </row>
    <row r="194" spans="11:11" x14ac:dyDescent="0.4">
      <c r="K194" s="53"/>
    </row>
    <row r="195" spans="11:11" x14ac:dyDescent="0.4">
      <c r="K195" s="53"/>
    </row>
    <row r="196" spans="11:11" x14ac:dyDescent="0.4">
      <c r="K196" s="53"/>
    </row>
    <row r="197" spans="11:11" x14ac:dyDescent="0.4">
      <c r="K197" s="53"/>
    </row>
    <row r="198" spans="11:11" x14ac:dyDescent="0.4">
      <c r="K198" s="53"/>
    </row>
    <row r="199" spans="11:11" x14ac:dyDescent="0.4">
      <c r="K199" s="53"/>
    </row>
    <row r="200" spans="11:11" x14ac:dyDescent="0.4">
      <c r="K200" s="53"/>
    </row>
    <row r="201" spans="11:11" x14ac:dyDescent="0.4">
      <c r="K201" s="53"/>
    </row>
    <row r="202" spans="11:11" x14ac:dyDescent="0.4">
      <c r="K202" s="53"/>
    </row>
    <row r="203" spans="11:11" x14ac:dyDescent="0.4">
      <c r="K203" s="53"/>
    </row>
    <row r="204" spans="11:11" x14ac:dyDescent="0.4">
      <c r="K204" s="53"/>
    </row>
    <row r="205" spans="11:11" x14ac:dyDescent="0.4">
      <c r="K205" s="53"/>
    </row>
    <row r="206" spans="11:11" x14ac:dyDescent="0.4">
      <c r="K206" s="53"/>
    </row>
    <row r="207" spans="11:11" x14ac:dyDescent="0.4">
      <c r="K207" s="53"/>
    </row>
    <row r="208" spans="11:11" x14ac:dyDescent="0.4">
      <c r="K208" s="53"/>
    </row>
    <row r="209" spans="11:11" x14ac:dyDescent="0.4">
      <c r="K209" s="53"/>
    </row>
    <row r="210" spans="11:11" x14ac:dyDescent="0.4">
      <c r="K210" s="53"/>
    </row>
    <row r="211" spans="11:11" x14ac:dyDescent="0.4">
      <c r="K211" s="53"/>
    </row>
    <row r="212" spans="11:11" x14ac:dyDescent="0.4">
      <c r="K212" s="53"/>
    </row>
    <row r="213" spans="11:11" x14ac:dyDescent="0.4">
      <c r="K213" s="53"/>
    </row>
    <row r="214" spans="11:11" x14ac:dyDescent="0.4">
      <c r="K214" s="53"/>
    </row>
    <row r="215" spans="11:11" x14ac:dyDescent="0.4">
      <c r="K215" s="53"/>
    </row>
    <row r="216" spans="11:11" x14ac:dyDescent="0.4">
      <c r="K216" s="53"/>
    </row>
    <row r="217" spans="11:11" x14ac:dyDescent="0.4">
      <c r="K217" s="53"/>
    </row>
    <row r="218" spans="11:11" x14ac:dyDescent="0.4">
      <c r="K218" s="53"/>
    </row>
    <row r="219" spans="11:11" x14ac:dyDescent="0.4">
      <c r="K219" s="53"/>
    </row>
    <row r="220" spans="11:11" x14ac:dyDescent="0.4">
      <c r="K220" s="53"/>
    </row>
    <row r="221" spans="11:11" x14ac:dyDescent="0.4">
      <c r="K221" s="53"/>
    </row>
    <row r="222" spans="11:11" x14ac:dyDescent="0.4">
      <c r="K222" s="53"/>
    </row>
    <row r="223" spans="11:11" x14ac:dyDescent="0.4">
      <c r="K223" s="53"/>
    </row>
    <row r="224" spans="11:11" x14ac:dyDescent="0.4">
      <c r="K224" s="53"/>
    </row>
    <row r="225" spans="11:11" x14ac:dyDescent="0.4">
      <c r="K225" s="53"/>
    </row>
    <row r="226" spans="11:11" x14ac:dyDescent="0.4">
      <c r="K226" s="53"/>
    </row>
  </sheetData>
  <mergeCells count="236">
    <mergeCell ref="K127:L128"/>
    <mergeCell ref="F106:I106"/>
    <mergeCell ref="F107:I107"/>
    <mergeCell ref="G108:I108"/>
    <mergeCell ref="A15:L17"/>
    <mergeCell ref="A22:L24"/>
    <mergeCell ref="A29:L31"/>
    <mergeCell ref="A37:L39"/>
    <mergeCell ref="A45:L47"/>
    <mergeCell ref="A55:L57"/>
    <mergeCell ref="A66:L68"/>
    <mergeCell ref="A73:L75"/>
    <mergeCell ref="A84:L86"/>
    <mergeCell ref="B48:E48"/>
    <mergeCell ref="G48:H48"/>
    <mergeCell ref="I48:J48"/>
    <mergeCell ref="B49:E49"/>
    <mergeCell ref="G49:H49"/>
    <mergeCell ref="I49:J49"/>
    <mergeCell ref="A122:B122"/>
    <mergeCell ref="A123:B123"/>
    <mergeCell ref="C123:J123"/>
    <mergeCell ref="A124:B124"/>
    <mergeCell ref="C124:J124"/>
    <mergeCell ref="F1:L1"/>
    <mergeCell ref="A1:E5"/>
    <mergeCell ref="F2:H2"/>
    <mergeCell ref="I2:L2"/>
    <mergeCell ref="F3:H3"/>
    <mergeCell ref="I3:L3"/>
    <mergeCell ref="F4:H4"/>
    <mergeCell ref="I4:L4"/>
    <mergeCell ref="F5:H5"/>
    <mergeCell ref="I5:L5"/>
    <mergeCell ref="A110:B116"/>
    <mergeCell ref="A94:L96"/>
    <mergeCell ref="F99:F103"/>
    <mergeCell ref="C110:L116"/>
    <mergeCell ref="A121:L121"/>
    <mergeCell ref="A126:L126"/>
    <mergeCell ref="C122:L122"/>
    <mergeCell ref="G102:H102"/>
    <mergeCell ref="I102:J102"/>
    <mergeCell ref="G103:H103"/>
    <mergeCell ref="I103:J103"/>
    <mergeCell ref="G104:H104"/>
    <mergeCell ref="I104:J104"/>
    <mergeCell ref="A125:B125"/>
    <mergeCell ref="C125:J125"/>
    <mergeCell ref="G99:H99"/>
    <mergeCell ref="I99:J99"/>
    <mergeCell ref="G100:H100"/>
    <mergeCell ref="I100:J100"/>
    <mergeCell ref="B101:E101"/>
    <mergeCell ref="G101:H101"/>
    <mergeCell ref="I101:J101"/>
    <mergeCell ref="B98:E98"/>
    <mergeCell ref="G98:H98"/>
    <mergeCell ref="I98:J98"/>
    <mergeCell ref="B93:E93"/>
    <mergeCell ref="G93:H93"/>
    <mergeCell ref="I93:J93"/>
    <mergeCell ref="B90:E90"/>
    <mergeCell ref="G90:H90"/>
    <mergeCell ref="I90:J90"/>
    <mergeCell ref="B91:E91"/>
    <mergeCell ref="G91:H91"/>
    <mergeCell ref="I91:J91"/>
    <mergeCell ref="B92:E92"/>
    <mergeCell ref="G92:H92"/>
    <mergeCell ref="I92:J92"/>
    <mergeCell ref="B97:E97"/>
    <mergeCell ref="G97:H97"/>
    <mergeCell ref="I97:J97"/>
    <mergeCell ref="B88:E88"/>
    <mergeCell ref="G88:H88"/>
    <mergeCell ref="I88:J88"/>
    <mergeCell ref="B89:E89"/>
    <mergeCell ref="G89:H89"/>
    <mergeCell ref="I89:J89"/>
    <mergeCell ref="B82:E82"/>
    <mergeCell ref="G82:H82"/>
    <mergeCell ref="I82:J82"/>
    <mergeCell ref="B87:E87"/>
    <mergeCell ref="G87:H87"/>
    <mergeCell ref="I87:J87"/>
    <mergeCell ref="B83:E83"/>
    <mergeCell ref="G83:H83"/>
    <mergeCell ref="I83:J83"/>
    <mergeCell ref="B80:E80"/>
    <mergeCell ref="G80:H80"/>
    <mergeCell ref="I80:J80"/>
    <mergeCell ref="B81:E81"/>
    <mergeCell ref="G81:H81"/>
    <mergeCell ref="I81:J81"/>
    <mergeCell ref="B78:E78"/>
    <mergeCell ref="G78:H78"/>
    <mergeCell ref="I78:J78"/>
    <mergeCell ref="B79:E79"/>
    <mergeCell ref="G79:H79"/>
    <mergeCell ref="I79:J79"/>
    <mergeCell ref="B76:E76"/>
    <mergeCell ref="G76:H76"/>
    <mergeCell ref="I76:J76"/>
    <mergeCell ref="B77:E77"/>
    <mergeCell ref="G77:H77"/>
    <mergeCell ref="I77:J77"/>
    <mergeCell ref="B72:E72"/>
    <mergeCell ref="G72:H72"/>
    <mergeCell ref="I72:J72"/>
    <mergeCell ref="B69:E69"/>
    <mergeCell ref="G69:H69"/>
    <mergeCell ref="I69:J69"/>
    <mergeCell ref="B71:E71"/>
    <mergeCell ref="G71:H71"/>
    <mergeCell ref="I71:J71"/>
    <mergeCell ref="B70:E70"/>
    <mergeCell ref="G70:H70"/>
    <mergeCell ref="I70:J70"/>
    <mergeCell ref="B65:E65"/>
    <mergeCell ref="G65:H65"/>
    <mergeCell ref="I65:J65"/>
    <mergeCell ref="B62:E62"/>
    <mergeCell ref="G62:H62"/>
    <mergeCell ref="I62:J62"/>
    <mergeCell ref="B64:E64"/>
    <mergeCell ref="G64:H64"/>
    <mergeCell ref="I64:J64"/>
    <mergeCell ref="B63:E63"/>
    <mergeCell ref="G63:H63"/>
    <mergeCell ref="I63:J63"/>
    <mergeCell ref="B58:E58"/>
    <mergeCell ref="G58:H58"/>
    <mergeCell ref="I58:J58"/>
    <mergeCell ref="B61:E61"/>
    <mergeCell ref="G61:H61"/>
    <mergeCell ref="I61:J61"/>
    <mergeCell ref="B53:E53"/>
    <mergeCell ref="G53:H53"/>
    <mergeCell ref="I53:J53"/>
    <mergeCell ref="B54:E54"/>
    <mergeCell ref="G54:H54"/>
    <mergeCell ref="I54:J54"/>
    <mergeCell ref="B59:E59"/>
    <mergeCell ref="G59:H59"/>
    <mergeCell ref="B60:E60"/>
    <mergeCell ref="G60:H60"/>
    <mergeCell ref="I59:J59"/>
    <mergeCell ref="I60:J60"/>
    <mergeCell ref="B51:E51"/>
    <mergeCell ref="G51:H51"/>
    <mergeCell ref="I51:J51"/>
    <mergeCell ref="B52:E52"/>
    <mergeCell ref="G52:H52"/>
    <mergeCell ref="I52:J52"/>
    <mergeCell ref="B44:E44"/>
    <mergeCell ref="G44:H44"/>
    <mergeCell ref="I44:J44"/>
    <mergeCell ref="B50:E50"/>
    <mergeCell ref="G50:H50"/>
    <mergeCell ref="I50:J50"/>
    <mergeCell ref="B42:E42"/>
    <mergeCell ref="G42:H42"/>
    <mergeCell ref="I42:J42"/>
    <mergeCell ref="B43:E43"/>
    <mergeCell ref="G43:H43"/>
    <mergeCell ref="I43:J43"/>
    <mergeCell ref="B40:E40"/>
    <mergeCell ref="G40:H40"/>
    <mergeCell ref="I40:J40"/>
    <mergeCell ref="B41:E41"/>
    <mergeCell ref="G41:H41"/>
    <mergeCell ref="I41:J41"/>
    <mergeCell ref="B35:E35"/>
    <mergeCell ref="G35:H35"/>
    <mergeCell ref="I35:J35"/>
    <mergeCell ref="B36:E36"/>
    <mergeCell ref="G36:H36"/>
    <mergeCell ref="I36:J36"/>
    <mergeCell ref="B33:E33"/>
    <mergeCell ref="G33:H33"/>
    <mergeCell ref="I33:J33"/>
    <mergeCell ref="B34:E34"/>
    <mergeCell ref="G34:H34"/>
    <mergeCell ref="I34:J34"/>
    <mergeCell ref="B32:E32"/>
    <mergeCell ref="G32:H32"/>
    <mergeCell ref="I32:J32"/>
    <mergeCell ref="G27:H27"/>
    <mergeCell ref="I27:J27"/>
    <mergeCell ref="B28:E28"/>
    <mergeCell ref="G28:H28"/>
    <mergeCell ref="I28:J28"/>
    <mergeCell ref="B25:E25"/>
    <mergeCell ref="G25:H25"/>
    <mergeCell ref="I25:J25"/>
    <mergeCell ref="B26:E26"/>
    <mergeCell ref="G26:H26"/>
    <mergeCell ref="I26:J26"/>
    <mergeCell ref="B6:E6"/>
    <mergeCell ref="G6:H6"/>
    <mergeCell ref="I6:J6"/>
    <mergeCell ref="B14:E14"/>
    <mergeCell ref="G14:H14"/>
    <mergeCell ref="I14:J14"/>
    <mergeCell ref="B12:E12"/>
    <mergeCell ref="G12:H12"/>
    <mergeCell ref="I12:J12"/>
    <mergeCell ref="B13:E13"/>
    <mergeCell ref="G13:H13"/>
    <mergeCell ref="I13:J13"/>
    <mergeCell ref="A7:L9"/>
    <mergeCell ref="B99:E99"/>
    <mergeCell ref="B100:E100"/>
    <mergeCell ref="B102:E102"/>
    <mergeCell ref="B103:E103"/>
    <mergeCell ref="B104:E104"/>
    <mergeCell ref="B10:E10"/>
    <mergeCell ref="G10:H10"/>
    <mergeCell ref="I10:J10"/>
    <mergeCell ref="B11:E11"/>
    <mergeCell ref="G11:H11"/>
    <mergeCell ref="I11:J11"/>
    <mergeCell ref="B18:E18"/>
    <mergeCell ref="G18:H18"/>
    <mergeCell ref="I18:J18"/>
    <mergeCell ref="B21:E21"/>
    <mergeCell ref="G21:H21"/>
    <mergeCell ref="I21:J21"/>
    <mergeCell ref="B19:E19"/>
    <mergeCell ref="G19:H19"/>
    <mergeCell ref="I19:J19"/>
    <mergeCell ref="B20:E20"/>
    <mergeCell ref="G20:H20"/>
    <mergeCell ref="I20:J20"/>
    <mergeCell ref="B27:E27"/>
  </mergeCells>
  <phoneticPr fontId="2" type="noConversion"/>
  <hyperlinks>
    <hyperlink ref="C123" r:id="rId1" display="info@skinergy.co.za" xr:uid="{F65508DB-F689-454A-9C89-238612840730}"/>
    <hyperlink ref="C125" r:id="rId2" xr:uid="{238611BA-1485-4218-8F09-87527D3A200F}"/>
  </hyperlinks>
  <pageMargins left="0.23622047244094491" right="0.23622047244094491" top="0.74803149606299213" bottom="0.6692913385826772" header="0.31496062992125984" footer="0.31496062992125984"/>
  <pageSetup paperSize="9" orientation="portrait" r:id="rId3"/>
  <rowBreaks count="2" manualBreakCount="2">
    <brk id="44" max="16383" man="1"/>
    <brk id="83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Wholesale Retail Order Form</vt:lpstr>
      <vt:lpstr>Wholesale Prof 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Larika Clayton</dc:creator>
  <cp:lastModifiedBy>Larika Clayton</cp:lastModifiedBy>
  <cp:lastPrinted>2024-01-10T07:39:44Z</cp:lastPrinted>
  <dcterms:created xsi:type="dcterms:W3CDTF">2024-01-09T05:10:56Z</dcterms:created>
  <dcterms:modified xsi:type="dcterms:W3CDTF">2025-04-25T11:53:43Z</dcterms:modified>
</cp:coreProperties>
</file>